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30" tabRatio="652" firstSheet="3" activeTab="4"/>
  </bookViews>
  <sheets>
    <sheet name="02 (bỏ)" sheetId="1" state="hidden" r:id="rId1"/>
    <sheet name="03 (bỏ)" sheetId="2" state="hidden" r:id="rId2"/>
    <sheet name="04 (bỏ)" sheetId="3" state="hidden" r:id="rId3"/>
    <sheet name="04" sheetId="4" r:id="rId4"/>
    <sheet name="05" sheetId="5" r:id="rId5"/>
    <sheet name="05 (bỏ)" sheetId="6" state="hidden" r:id="rId6"/>
  </sheets>
  <definedNames>
    <definedName name="_xlnm.Print_Area" localSheetId="0">'02 (bỏ)'!$A$1:$V$39</definedName>
    <definedName name="_xlnm.Print_Area" localSheetId="1">'03 (bỏ)'!$A$1:$V$24</definedName>
    <definedName name="_xlnm.Print_Area" localSheetId="3">'04'!$A$1:$U$71</definedName>
    <definedName name="_xlnm.Print_Area" localSheetId="2">'04 (bỏ)'!$A$1:$U$23</definedName>
    <definedName name="_xlnm.Print_Area" localSheetId="5">'05 (bỏ)'!$A$1:$V$23</definedName>
    <definedName name="_xlnm.Print_Titles" localSheetId="5">'05 (bỏ)'!$2:$7</definedName>
  </definedNames>
  <calcPr fullCalcOnLoad="1"/>
</workbook>
</file>

<file path=xl/sharedStrings.xml><?xml version="1.0" encoding="utf-8"?>
<sst xmlns="http://schemas.openxmlformats.org/spreadsheetml/2006/main" count="685" uniqueCount="217">
  <si>
    <t>I</t>
  </si>
  <si>
    <t>II</t>
  </si>
  <si>
    <t xml:space="preserve"> </t>
  </si>
  <si>
    <t>A</t>
  </si>
  <si>
    <t>Chia ra:</t>
  </si>
  <si>
    <t>Chi cục THA …</t>
  </si>
  <si>
    <t>Chấp hành viên …</t>
  </si>
  <si>
    <t>Chấp hành viên…</t>
  </si>
  <si>
    <t>Các Chi cục THADS</t>
  </si>
  <si>
    <t>…</t>
  </si>
  <si>
    <t>Tổng số</t>
  </si>
  <si>
    <t>….</t>
  </si>
  <si>
    <t>1</t>
  </si>
  <si>
    <t>2</t>
  </si>
  <si>
    <t>1.1</t>
  </si>
  <si>
    <t>1.2</t>
  </si>
  <si>
    <t>2.1</t>
  </si>
  <si>
    <t>2.2</t>
  </si>
  <si>
    <t>3</t>
  </si>
  <si>
    <t>Tên đơn vị</t>
  </si>
  <si>
    <t>4</t>
  </si>
  <si>
    <t>5</t>
  </si>
  <si>
    <t>6</t>
  </si>
  <si>
    <t>7</t>
  </si>
  <si>
    <t>8</t>
  </si>
  <si>
    <t>9</t>
  </si>
  <si>
    <t>Cục Thi hành án DS</t>
  </si>
  <si>
    <t>10</t>
  </si>
  <si>
    <t>11</t>
  </si>
  <si>
    <t>Dân sự</t>
  </si>
  <si>
    <t>Hôn nhân và gia đình</t>
  </si>
  <si>
    <t>Kinh doanh, thương mại</t>
  </si>
  <si>
    <t>Lao động</t>
  </si>
  <si>
    <t>Phá sản</t>
  </si>
  <si>
    <t>Ủy thác thi hành án</t>
  </si>
  <si>
    <t>Tổng số phải thi hành</t>
  </si>
  <si>
    <t>Có điều kiện thi hành</t>
  </si>
  <si>
    <t>Thi hành xong</t>
  </si>
  <si>
    <t>Đình chỉ thi hành án</t>
  </si>
  <si>
    <t>1.3</t>
  </si>
  <si>
    <t>Đang thi hành</t>
  </si>
  <si>
    <t>1.4</t>
  </si>
  <si>
    <t>1.5</t>
  </si>
  <si>
    <t>Trường hợp khác</t>
  </si>
  <si>
    <t>3.1</t>
  </si>
  <si>
    <t>3.2</t>
  </si>
  <si>
    <t>4.1</t>
  </si>
  <si>
    <t>4.2</t>
  </si>
  <si>
    <t>5.2</t>
  </si>
  <si>
    <t>5.3</t>
  </si>
  <si>
    <t>Giảm thi hành án</t>
  </si>
  <si>
    <t>Án phí</t>
  </si>
  <si>
    <t>Lệ phí</t>
  </si>
  <si>
    <t>Phạt</t>
  </si>
  <si>
    <t>Tịch thu</t>
  </si>
  <si>
    <t>Thu khác</t>
  </si>
  <si>
    <t>Chi cục THA...</t>
  </si>
  <si>
    <t>Truy thu</t>
  </si>
  <si>
    <t>Tổng số có điều kiện thi hành</t>
  </si>
  <si>
    <t>Thụ lý mới</t>
  </si>
  <si>
    <t>Chia ra</t>
  </si>
  <si>
    <t>5.1</t>
  </si>
  <si>
    <t>1.6</t>
  </si>
  <si>
    <t>1.7</t>
  </si>
  <si>
    <t xml:space="preserve">Tạm đình chỉ thi hành án </t>
  </si>
  <si>
    <t>Thu hồi, hủy quyết định thi hành án</t>
  </si>
  <si>
    <t>Tổng số việc chủ động</t>
  </si>
  <si>
    <t>Tổng số việc theo yêu cầu</t>
  </si>
  <si>
    <t>3.3</t>
  </si>
  <si>
    <t>3.4</t>
  </si>
  <si>
    <t>Tổng số việc</t>
  </si>
  <si>
    <t>Tổng số tiền</t>
  </si>
  <si>
    <t>Tổng số thi hành xong</t>
  </si>
  <si>
    <t xml:space="preserve">Đình chỉ thi hành án </t>
  </si>
  <si>
    <t>Đơn vị tính: Việc và 1.000 VN đồng</t>
  </si>
  <si>
    <t>13</t>
  </si>
  <si>
    <t>Loại khác</t>
  </si>
  <si>
    <t xml:space="preserve">Số chuyển kỳ sau </t>
  </si>
  <si>
    <t>12</t>
  </si>
  <si>
    <t>14</t>
  </si>
  <si>
    <t>15</t>
  </si>
  <si>
    <t>16</t>
  </si>
  <si>
    <t>Thi hành xong / Có điều kiện *100%</t>
  </si>
  <si>
    <t>2.3</t>
  </si>
  <si>
    <t>5.4</t>
  </si>
  <si>
    <t>17</t>
  </si>
  <si>
    <r>
      <t xml:space="preserve">…………….., ngày… tháng …...năm......... …………
</t>
    </r>
    <r>
      <rPr>
        <b/>
        <sz val="13"/>
        <rFont val="Times New Roman"/>
        <family val="1"/>
      </rPr>
      <t xml:space="preserve">NGƯỜI LẬP BIỂU
</t>
    </r>
    <r>
      <rPr>
        <sz val="13"/>
        <rFont val="Times New Roman"/>
        <family val="1"/>
      </rPr>
      <t>(ký và ghi rõ họ tên)</t>
    </r>
  </si>
  <si>
    <t>Đơn vị tính: Việc</t>
  </si>
  <si>
    <r>
      <t xml:space="preserve">   KẾT QUẢ THI HÀNH ÁN DÂN SỰ TÍNH BẰNG TIỀN
</t>
    </r>
    <r>
      <rPr>
        <sz val="13"/>
        <rFont val="Times New Roman"/>
        <family val="1"/>
      </rPr>
      <t>……..tháng/năm ……..</t>
    </r>
  </si>
  <si>
    <t>Đơn vị tính: 1.000 VN Đồng</t>
  </si>
  <si>
    <t>Đơn vị tính: 1.000 VN đồng</t>
  </si>
  <si>
    <r>
      <t xml:space="preserve">   KẾT QUẢ THI HÀNH CHO NGÂN SÁCH NHÀ NƯỚC
</t>
    </r>
    <r>
      <rPr>
        <sz val="13"/>
        <rFont val="Times New Roman"/>
        <family val="1"/>
      </rPr>
      <t>……..tháng/năm ……..</t>
    </r>
  </si>
  <si>
    <r>
      <t xml:space="preserve">KẾT QUẢ THI HÀNH ÁN DÂN SỰ TÍNH BẰNG TIỀN CHIA THEO CƠ QUAN THI HÀNH ÁN VÀ CHẤP HÀNH VIÊN
</t>
    </r>
    <r>
      <rPr>
        <sz val="13"/>
        <rFont val="Times New Roman"/>
        <family val="1"/>
      </rPr>
      <t>……..tháng/năm ……..</t>
    </r>
  </si>
  <si>
    <r>
      <t xml:space="preserve">KẾT QUẢ THI HÀNH ÁN DÂN SỰ TÍNH BẰNG VIỆC CHIA THEO CƠ QUAN THI HÀNH ÁN VÀ CHẤP HÀNH VIÊN 
</t>
    </r>
    <r>
      <rPr>
        <sz val="13"/>
        <rFont val="Times New Roman"/>
        <family val="1"/>
      </rPr>
      <t>……..tháng/năm ……..</t>
    </r>
  </si>
  <si>
    <r>
      <t xml:space="preserve">  …………….,ngày…… tháng….. năm ……….
</t>
    </r>
    <r>
      <rPr>
        <b/>
        <sz val="13"/>
        <rFont val="Times New Roman"/>
        <family val="1"/>
      </rPr>
      <t xml:space="preserve">THỦ TRƯỞNG ĐƠN VỊ
</t>
    </r>
    <r>
      <rPr>
        <sz val="13"/>
        <rFont val="Times New Roman"/>
        <family val="1"/>
      </rPr>
      <t>(ký và ghi rõ họ tên)</t>
    </r>
  </si>
  <si>
    <t>DS trong hình sự (khác)</t>
  </si>
  <si>
    <t>DS trong hành chính</t>
  </si>
  <si>
    <t>18</t>
  </si>
  <si>
    <t>Tổng số bản án, quyết định đã nhận</t>
  </si>
  <si>
    <t>19</t>
  </si>
  <si>
    <t>Tổng số giải quyết</t>
  </si>
  <si>
    <t>STT</t>
  </si>
  <si>
    <t>Năm trước chuyển sang (trừ số đã chuyển sổ theo dõi riêng)</t>
  </si>
  <si>
    <t xml:space="preserve">Đình chỉ </t>
  </si>
  <si>
    <t>Chưa có điều kiện (trừ số đã chuyển sổ theo dõi riêng)</t>
  </si>
  <si>
    <t>Tín dụng</t>
  </si>
  <si>
    <t>Vụ việc cạnh tranh</t>
  </si>
  <si>
    <t>Trọng tài Thương mại</t>
  </si>
  <si>
    <t>DS trong hình sự (các tội XPTrTQLKT)</t>
  </si>
  <si>
    <t>DS trong hình sự  (tội phạm chức vụ)</t>
  </si>
  <si>
    <t>DS trong hình sự (loại khác)</t>
  </si>
  <si>
    <t>Hoãn theo điểm c k1, Đ 48</t>
  </si>
  <si>
    <t>Hoãn thi hành án (trừ điểm c k1, Đ 48)</t>
  </si>
  <si>
    <t>20</t>
  </si>
  <si>
    <t xml:space="preserve">Đơn vị  báo cáo: 
Đơn vị nhận báo cáo: </t>
  </si>
  <si>
    <t xml:space="preserve">Biểu số: 02/TK-THA
Ban hành theo TT số:          /2019/TT-BTP
ngày       tháng        năm 2019
Ngày nhận báo cáo: </t>
  </si>
  <si>
    <t xml:space="preserve">Biểu số: 03/TK-THA
Ban hành theo TT số:          /2019/TT-BTP
ngày       tháng        năm 2019
Ngày nhận báo cáo: </t>
  </si>
  <si>
    <t>Biểu số: 04/TK-THA
Ban hành theo TT số:          /2019/TT-BTP
ngày       tháng        năm 2019
Ngày nhận báo cáo:</t>
  </si>
  <si>
    <t xml:space="preserve">Biểu số: 05/TK-THA
Ban hành theo TT số:          /2019/TT-BTP
ngày       tháng        năm 2019
Ngày nhận báo cáo: </t>
  </si>
  <si>
    <t>Tổng số tiền theo bản án, quyết định đã nhận</t>
  </si>
  <si>
    <t>Giảm nghĩa vụ thi hành án</t>
  </si>
  <si>
    <t>Tên chỉ tiêu</t>
  </si>
  <si>
    <t>Thu hồi, sửa, hủy quyết định THA</t>
  </si>
  <si>
    <t>Giảm NV thi hành án</t>
  </si>
  <si>
    <t>Tỷ lệ thi hành xong trong số có điều kiện</t>
  </si>
  <si>
    <t>Đơn vị tính: 1.000 VNĐ và %</t>
  </si>
  <si>
    <t>Tổng số  bản án, quyết định đã nhận</t>
  </si>
  <si>
    <t>Đơn vị tính: Bản án, quyết định, việc và %</t>
  </si>
  <si>
    <t>Thu hồi, hủy quyết định THA</t>
  </si>
  <si>
    <t>2.4</t>
  </si>
  <si>
    <t>4.3</t>
  </si>
  <si>
    <t>6.1</t>
  </si>
  <si>
    <t>6.2</t>
  </si>
  <si>
    <t>7.1</t>
  </si>
  <si>
    <t>7.2</t>
  </si>
  <si>
    <t>8.1</t>
  </si>
  <si>
    <t>8.2</t>
  </si>
  <si>
    <t>9.1</t>
  </si>
  <si>
    <t>9.2</t>
  </si>
  <si>
    <t>Đào Duy Niên</t>
  </si>
  <si>
    <t>Vương Anh Tân</t>
  </si>
  <si>
    <t>Đỗ Tuấn Hải</t>
  </si>
  <si>
    <t>Hà Đình Viên</t>
  </si>
  <si>
    <t>Trần Thị Kim Thu</t>
  </si>
  <si>
    <t>Hoàng Long Sơn</t>
  </si>
  <si>
    <t>Bùi Quốc Tuấn</t>
  </si>
  <si>
    <t>Nguyễn Huy Toán</t>
  </si>
  <si>
    <t>Trịnh Minh Thuận</t>
  </si>
  <si>
    <t>Trần Thị Hoa</t>
  </si>
  <si>
    <t>Nguyễn Ngọc Thuận</t>
  </si>
  <si>
    <t>Nguyễn Thành Trung</t>
  </si>
  <si>
    <t>Vũ Thị Thu Thủy</t>
  </si>
  <si>
    <t>Đỗ Minh Quang</t>
  </si>
  <si>
    <t>Chi cục THADS thành phố Yên Bái</t>
  </si>
  <si>
    <t>Chi cục THA Yên Bình</t>
  </si>
  <si>
    <t xml:space="preserve"> Nguyễn Xuân Chỉnh</t>
  </si>
  <si>
    <t>Vũ Quốc Hưng</t>
  </si>
  <si>
    <t>Nguyễn Xuân Thịnh</t>
  </si>
  <si>
    <t>Chi cục THA TP Yên Bái</t>
  </si>
  <si>
    <t>Chi cục THA Văn Chấn</t>
  </si>
  <si>
    <t>Hoàng Thị Hường</t>
  </si>
  <si>
    <t>Đinh Trung Lực</t>
  </si>
  <si>
    <t>Bùi Sỹ Hiển</t>
  </si>
  <si>
    <t>Chi cục THA Trạm Tấu</t>
  </si>
  <si>
    <t>Chi cục THA Mù Cang Chải</t>
  </si>
  <si>
    <t>Chi cục THA Văn Yên</t>
  </si>
  <si>
    <t>Chi cục THA Trấn Yên</t>
  </si>
  <si>
    <t>Chi cục THA Lục Yên</t>
  </si>
  <si>
    <t>Chi cục THA thị xã Nghĩa Lộ</t>
  </si>
  <si>
    <t xml:space="preserve"> Đặng Hồ Phong</t>
  </si>
  <si>
    <t>Vũ Mạnh Cường</t>
  </si>
  <si>
    <t>Đặng Hồ Phong</t>
  </si>
  <si>
    <t>Đỗ Thị Thủy</t>
  </si>
  <si>
    <t xml:space="preserve"> Nguyễn Xuân Thịnh</t>
  </si>
  <si>
    <t>Nguyễn Xuân Tiến</t>
  </si>
  <si>
    <t>Nguyễn Ngọc Quý</t>
  </si>
  <si>
    <t>Vũ Ngọc Dũng</t>
  </si>
  <si>
    <t>6.3</t>
  </si>
  <si>
    <t>Nguyễn Thanh Hà</t>
  </si>
  <si>
    <t>Nông Nghiệp Oanh</t>
  </si>
  <si>
    <t>Hà Chung Kiên</t>
  </si>
  <si>
    <t>Vũ Đức Kiên</t>
  </si>
  <si>
    <t>7.3</t>
  </si>
  <si>
    <t>7.4</t>
  </si>
  <si>
    <t>Lê Tiến Hòa</t>
  </si>
  <si>
    <t>Nguyễn Thị Bến</t>
  </si>
  <si>
    <t>Nguyễn Tuấn Hùng</t>
  </si>
  <si>
    <t>Nguyễn Thị Thu Hoài</t>
  </si>
  <si>
    <t>Vũ Thị Kim Thoa</t>
  </si>
  <si>
    <t>Đơn vị  báo cáo: Cục Thi hành án dân sự tỉnh Yên Bái
Đơn vị nhận báo cáo: Tổng Cục Thi hành án dân sự</t>
  </si>
  <si>
    <t>Nguyễn Thị Mận</t>
  </si>
  <si>
    <t>Nguyễn Huy Hải</t>
  </si>
  <si>
    <t xml:space="preserve">Biểu số: 04/TK-THA
Ban hành theo TT số: 06 /2019/TT-BTP
ngày 21 tháng 11 năm 2019
Ngày nhận báo cáo: </t>
  </si>
  <si>
    <t xml:space="preserve">Biểu số: 05/TK-THA
Ban hành theo TT số: 06/2019/TT-BTP
ngày 21 tháng 11 năm 2019
Ngày nhận báo cáo: </t>
  </si>
  <si>
    <t>Nguyễn Tiến Dũng</t>
  </si>
  <si>
    <t>Trần Thế Hùng</t>
  </si>
  <si>
    <t>1.8</t>
  </si>
  <si>
    <t>6.5</t>
  </si>
  <si>
    <t>Vũ Xuân Nam</t>
  </si>
  <si>
    <t>Trần Thanh Tuấn</t>
  </si>
  <si>
    <t>3.5</t>
  </si>
  <si>
    <t>Nguyễn Phi Hùng</t>
  </si>
  <si>
    <t>Trần Huy Khôi</t>
  </si>
  <si>
    <t>4.4</t>
  </si>
  <si>
    <t>Nguyễn Tuấn Khanh</t>
  </si>
  <si>
    <t>Trần Văn Yên</t>
  </si>
  <si>
    <t>Nguyễn Thị Minh Hải</t>
  </si>
  <si>
    <t>Lê Đức Thái</t>
  </si>
  <si>
    <t>Lưu Thanh Hải</t>
  </si>
  <si>
    <t>Hà Thị Ngọc</t>
  </si>
  <si>
    <t>Phạm Quang Tân</t>
  </si>
  <si>
    <t>9.3</t>
  </si>
  <si>
    <t>KẾT QUẢ THI HÀNH ÁN DÂN SỰ TÍNH BẰNG VIỆC CHIA THEO CƠ QUAN THI HÀNH ÁN DÂN SỰ VÀ CHẤP HÀNH VIÊN
02 tháng/năm 2021</t>
  </si>
  <si>
    <r>
      <t xml:space="preserve">Yên Bái, ngày 03 tháng 12 năm 2020
</t>
    </r>
    <r>
      <rPr>
        <b/>
        <sz val="13"/>
        <rFont val="Times New Roman"/>
        <family val="1"/>
      </rPr>
      <t xml:space="preserve">NGƯỜI LẬP BIỂU
</t>
    </r>
    <r>
      <rPr>
        <sz val="13"/>
        <rFont val="Times New Roman"/>
        <family val="1"/>
      </rPr>
      <t>(ký và ghi rõ họ tên)</t>
    </r>
  </si>
  <si>
    <r>
      <t xml:space="preserve"> Yên Bái , ngày 03  tháng 12 năm 2020
</t>
    </r>
    <r>
      <rPr>
        <b/>
        <sz val="13"/>
        <rFont val="Times New Roman"/>
        <family val="1"/>
      </rPr>
      <t>CỤC TRƯỞNG</t>
    </r>
    <r>
      <rPr>
        <b/>
        <sz val="13"/>
        <rFont val="Times New Roman"/>
        <family val="1"/>
      </rPr>
      <t xml:space="preserve">
</t>
    </r>
    <r>
      <rPr>
        <sz val="13"/>
        <rFont val="Times New Roman"/>
        <family val="1"/>
      </rPr>
      <t>(ký và ghi rõ họ tên)</t>
    </r>
  </si>
  <si>
    <t>KẾT QUẢ THI HÀNH ÁN DÂN SỰ TÍNH BẰNG TIỀN CHIA THEO CƠ QUAN THI HÀNH ÁN DÂN SỰ VÀ CHẤP HÀNH VIÊN
02 tháng/năm 2021</t>
  </si>
  <si>
    <r>
      <t xml:space="preserve"> Yên Bái , ngày 03 tháng 12 năm 2020
</t>
    </r>
    <r>
      <rPr>
        <b/>
        <sz val="13"/>
        <rFont val="Times New Roman"/>
        <family val="1"/>
      </rPr>
      <t>CỤC TRƯỞNG</t>
    </r>
    <r>
      <rPr>
        <b/>
        <sz val="13"/>
        <rFont val="Times New Roman"/>
        <family val="1"/>
      </rPr>
      <t xml:space="preserve">
</t>
    </r>
    <r>
      <rPr>
        <sz val="13"/>
        <rFont val="Times New Roman"/>
        <family val="1"/>
      </rPr>
      <t>(ký và ghi rõ họ tên)</t>
    </r>
  </si>
</sst>
</file>

<file path=xl/styles.xml><?xml version="1.0" encoding="utf-8"?>
<styleSheet xmlns="http://schemas.openxmlformats.org/spreadsheetml/2006/main">
  <numFmts count="41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US$&quot;#,##0_);\(&quot;US$&quot;#,##0\)"/>
    <numFmt numFmtId="173" formatCode="&quot;US$&quot;#,##0_);[Red]\(&quot;US$&quot;#,##0\)"/>
    <numFmt numFmtId="174" formatCode="&quot;US$&quot;#,##0.00_);\(&quot;US$&quot;#,##0.00\)"/>
    <numFmt numFmtId="175" formatCode="&quot;US$&quot;#,##0.00_);[Red]\(&quot;US$&quot;#,##0.00\)"/>
    <numFmt numFmtId="176" formatCode="0.0000E+00;&quot;宐&quot;"/>
    <numFmt numFmtId="177" formatCode="0.0000E+00;&quot;羈&quot;"/>
    <numFmt numFmtId="178" formatCode="0.000E+00;&quot;羈&quot;"/>
    <numFmt numFmtId="179" formatCode="0.00E+00;&quot;羈&quot;"/>
    <numFmt numFmtId="180" formatCode="0.0E+00;&quot;羈&quot;"/>
    <numFmt numFmtId="181" formatCode="0.00000E+00;&quot;羈&quot;"/>
    <numFmt numFmtId="182" formatCode="0.000000E+00;&quot;羈&quot;"/>
    <numFmt numFmtId="183" formatCode="0.0000000E+00;&quot;羈&quot;"/>
    <numFmt numFmtId="184" formatCode="0.00000000E+00;&quot;羈&quot;"/>
    <numFmt numFmtId="185" formatCode="_(* #,##0.0_);_(* \(#,##0.0\);_(* &quot;-&quot;??_);_(@_)"/>
    <numFmt numFmtId="186" formatCode="_(* #,##0_);_(* \(#,##0\);_(* &quot;-&quot;??_);_(@_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[$-409]h:mm:ss\ AM/PM"/>
    <numFmt numFmtId="192" formatCode="[$-409]dddd\,\ mmmm\ dd\,\ yyyy"/>
    <numFmt numFmtId="193" formatCode="[$-42A]dd\ mmmm\ yyyy"/>
    <numFmt numFmtId="194" formatCode="[$-42A]h:mm:ss\ AM/PM"/>
    <numFmt numFmtId="195" formatCode="0.0%"/>
    <numFmt numFmtId="196" formatCode="0.0"/>
  </numFmts>
  <fonts count="65"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9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9"/>
      <name val="Times New Roman"/>
      <family val="1"/>
    </font>
    <font>
      <sz val="12"/>
      <color indexed="9"/>
      <name val="Times New Roman"/>
      <family val="1"/>
    </font>
    <font>
      <sz val="9"/>
      <color indexed="9"/>
      <name val="Times New Roman"/>
      <family val="1"/>
    </font>
    <font>
      <sz val="7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4"/>
      <color indexed="8"/>
      <name val="Times New Roman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Times New Roman"/>
      <family val="1"/>
    </font>
    <font>
      <sz val="12"/>
      <color indexed="10"/>
      <name val="Times New Roman"/>
      <family val="1"/>
    </font>
    <font>
      <sz val="7"/>
      <color indexed="10"/>
      <name val="Times New Roman"/>
      <family val="1"/>
    </font>
    <font>
      <b/>
      <sz val="12"/>
      <color indexed="10"/>
      <name val="Times New Roman"/>
      <family val="1"/>
    </font>
    <font>
      <sz val="9"/>
      <color indexed="8"/>
      <name val="Times New Roman"/>
      <family val="1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sz val="14"/>
      <color theme="1"/>
      <name val="Times New Roman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Times New Roman"/>
      <family val="1"/>
    </font>
    <font>
      <sz val="12"/>
      <color rgb="FFFF0000"/>
      <name val="Times New Roman"/>
      <family val="1"/>
    </font>
    <font>
      <sz val="7"/>
      <color rgb="FFFF0000"/>
      <name val="Times New Roman"/>
      <family val="1"/>
    </font>
    <font>
      <b/>
      <sz val="12"/>
      <color rgb="FFFF0000"/>
      <name val="Times New Roman"/>
      <family val="1"/>
    </font>
    <font>
      <sz val="9"/>
      <color theme="0"/>
      <name val="Times New Roman"/>
      <family val="1"/>
    </font>
    <font>
      <sz val="12"/>
      <color theme="0"/>
      <name val="Times New Roman"/>
      <family val="1"/>
    </font>
    <font>
      <sz val="9"/>
      <color theme="1"/>
      <name val="Times New Roman"/>
      <family val="1"/>
    </font>
    <font>
      <sz val="9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5" fontId="43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28" borderId="2" applyNumberFormat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70">
    <xf numFmtId="0" fontId="0" fillId="0" borderId="0" xfId="0" applyAlignment="1">
      <alignment/>
    </xf>
    <xf numFmtId="49" fontId="0" fillId="33" borderId="0" xfId="0" applyNumberFormat="1" applyFont="1" applyFill="1" applyAlignment="1">
      <alignment/>
    </xf>
    <xf numFmtId="49" fontId="0" fillId="33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Border="1" applyAlignment="1">
      <alignment/>
    </xf>
    <xf numFmtId="49" fontId="0" fillId="33" borderId="0" xfId="0" applyNumberFormat="1" applyFont="1" applyFill="1" applyAlignment="1">
      <alignment horizontal="center"/>
    </xf>
    <xf numFmtId="49" fontId="0" fillId="33" borderId="0" xfId="0" applyNumberFormat="1" applyFont="1" applyFill="1" applyAlignment="1">
      <alignment horizontal="center" vertical="center"/>
    </xf>
    <xf numFmtId="49" fontId="0" fillId="33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wrapText="1"/>
    </xf>
    <xf numFmtId="2" fontId="2" fillId="0" borderId="0" xfId="0" applyNumberFormat="1" applyFont="1" applyFill="1" applyBorder="1" applyAlignment="1">
      <alignment/>
    </xf>
    <xf numFmtId="49" fontId="2" fillId="0" borderId="0" xfId="0" applyNumberFormat="1" applyFont="1" applyFill="1" applyAlignment="1">
      <alignment horizontal="center" wrapText="1"/>
    </xf>
    <xf numFmtId="9" fontId="0" fillId="33" borderId="0" xfId="62" applyFont="1" applyFill="1" applyAlignment="1">
      <alignment/>
    </xf>
    <xf numFmtId="2" fontId="0" fillId="33" borderId="0" xfId="0" applyNumberFormat="1" applyFont="1" applyFill="1" applyAlignment="1">
      <alignment/>
    </xf>
    <xf numFmtId="49" fontId="10" fillId="33" borderId="0" xfId="0" applyNumberFormat="1" applyFont="1" applyFill="1" applyAlignment="1">
      <alignment/>
    </xf>
    <xf numFmtId="1" fontId="10" fillId="33" borderId="0" xfId="0" applyNumberFormat="1" applyFont="1" applyFill="1" applyAlignment="1">
      <alignment/>
    </xf>
    <xf numFmtId="2" fontId="10" fillId="33" borderId="0" xfId="0" applyNumberFormat="1" applyFont="1" applyFill="1" applyAlignment="1">
      <alignment horizontal="center"/>
    </xf>
    <xf numFmtId="1" fontId="10" fillId="33" borderId="0" xfId="0" applyNumberFormat="1" applyFont="1" applyFill="1" applyAlignment="1">
      <alignment horizontal="center"/>
    </xf>
    <xf numFmtId="49" fontId="7" fillId="0" borderId="0" xfId="0" applyNumberFormat="1" applyFont="1" applyFill="1" applyBorder="1" applyAlignment="1">
      <alignment horizontal="center" vertical="top" wrapText="1"/>
    </xf>
    <xf numFmtId="49" fontId="9" fillId="33" borderId="10" xfId="0" applyNumberFormat="1" applyFont="1" applyFill="1" applyBorder="1" applyAlignment="1" applyProtection="1">
      <alignment horizontal="center" vertical="center" wrapText="1"/>
      <protection/>
    </xf>
    <xf numFmtId="186" fontId="9" fillId="33" borderId="10" xfId="41" applyNumberFormat="1" applyFont="1" applyFill="1" applyBorder="1" applyAlignment="1" applyProtection="1">
      <alignment horizontal="center" vertical="center"/>
      <protection/>
    </xf>
    <xf numFmtId="49" fontId="9" fillId="33" borderId="11" xfId="0" applyNumberFormat="1" applyFont="1" applyFill="1" applyBorder="1" applyAlignment="1" applyProtection="1">
      <alignment horizontal="left" vertical="center" wrapText="1"/>
      <protection/>
    </xf>
    <xf numFmtId="49" fontId="9" fillId="33" borderId="10" xfId="0" applyNumberFormat="1" applyFont="1" applyFill="1" applyBorder="1" applyAlignment="1" applyProtection="1">
      <alignment horizontal="center" vertical="center"/>
      <protection/>
    </xf>
    <xf numFmtId="49" fontId="9" fillId="33" borderId="11" xfId="0" applyNumberFormat="1" applyFont="1" applyFill="1" applyBorder="1" applyAlignment="1" applyProtection="1">
      <alignment vertical="center"/>
      <protection/>
    </xf>
    <xf numFmtId="49" fontId="9" fillId="33" borderId="0" xfId="0" applyNumberFormat="1" applyFont="1" applyFill="1" applyAlignment="1">
      <alignment/>
    </xf>
    <xf numFmtId="49" fontId="9" fillId="33" borderId="10" xfId="0" applyNumberFormat="1" applyFont="1" applyFill="1" applyBorder="1" applyAlignment="1">
      <alignment/>
    </xf>
    <xf numFmtId="49" fontId="9" fillId="33" borderId="11" xfId="0" applyNumberFormat="1" applyFont="1" applyFill="1" applyBorder="1" applyAlignment="1" applyProtection="1">
      <alignment vertical="center" wrapText="1"/>
      <protection/>
    </xf>
    <xf numFmtId="49" fontId="9" fillId="33" borderId="10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 applyProtection="1">
      <alignment horizontal="center" vertical="center" wrapText="1"/>
      <protection/>
    </xf>
    <xf numFmtId="49" fontId="9" fillId="33" borderId="10" xfId="0" applyNumberFormat="1" applyFont="1" applyFill="1" applyBorder="1" applyAlignment="1" applyProtection="1">
      <alignment horizontal="left" vertical="center" wrapText="1"/>
      <protection/>
    </xf>
    <xf numFmtId="186" fontId="9" fillId="33" borderId="10" xfId="41" applyNumberFormat="1" applyFont="1" applyFill="1" applyBorder="1" applyAlignment="1">
      <alignment horizontal="center"/>
    </xf>
    <xf numFmtId="49" fontId="9" fillId="33" borderId="10" xfId="0" applyNumberFormat="1" applyFont="1" applyFill="1" applyBorder="1" applyAlignment="1" applyProtection="1">
      <alignment vertical="center"/>
      <protection/>
    </xf>
    <xf numFmtId="186" fontId="9" fillId="0" borderId="10" xfId="41" applyNumberFormat="1" applyFont="1" applyFill="1" applyBorder="1" applyAlignment="1" applyProtection="1">
      <alignment horizontal="center" vertical="center"/>
      <protection/>
    </xf>
    <xf numFmtId="186" fontId="9" fillId="34" borderId="10" xfId="41" applyNumberFormat="1" applyFont="1" applyFill="1" applyBorder="1" applyAlignment="1" applyProtection="1">
      <alignment horizontal="center" vertical="center"/>
      <protection/>
    </xf>
    <xf numFmtId="49" fontId="6" fillId="33" borderId="10" xfId="0" applyNumberFormat="1" applyFont="1" applyFill="1" applyBorder="1" applyAlignment="1" applyProtection="1">
      <alignment horizontal="center" vertical="center" wrapText="1"/>
      <protection/>
    </xf>
    <xf numFmtId="49" fontId="9" fillId="34" borderId="10" xfId="0" applyNumberFormat="1" applyFont="1" applyFill="1" applyBorder="1" applyAlignment="1" applyProtection="1">
      <alignment horizontal="center" vertical="center"/>
      <protection/>
    </xf>
    <xf numFmtId="49" fontId="9" fillId="34" borderId="10" xfId="0" applyNumberFormat="1" applyFont="1" applyFill="1" applyBorder="1" applyAlignment="1" applyProtection="1">
      <alignment vertical="center"/>
      <protection/>
    </xf>
    <xf numFmtId="49" fontId="0" fillId="34" borderId="0" xfId="0" applyNumberFormat="1" applyFont="1" applyFill="1" applyAlignment="1">
      <alignment/>
    </xf>
    <xf numFmtId="49" fontId="9" fillId="34" borderId="10" xfId="0" applyNumberFormat="1" applyFont="1" applyFill="1" applyBorder="1" applyAlignment="1" applyProtection="1">
      <alignment horizontal="center" vertical="center" wrapText="1"/>
      <protection/>
    </xf>
    <xf numFmtId="49" fontId="0" fillId="34" borderId="0" xfId="0" applyNumberFormat="1" applyFont="1" applyFill="1" applyBorder="1" applyAlignment="1">
      <alignment vertical="top" wrapText="1"/>
    </xf>
    <xf numFmtId="49" fontId="0" fillId="34" borderId="0" xfId="0" applyNumberFormat="1" applyFont="1" applyFill="1" applyAlignment="1">
      <alignment/>
    </xf>
    <xf numFmtId="49" fontId="1" fillId="34" borderId="0" xfId="0" applyNumberFormat="1" applyFont="1" applyFill="1" applyAlignment="1">
      <alignment/>
    </xf>
    <xf numFmtId="49" fontId="10" fillId="34" borderId="0" xfId="0" applyNumberFormat="1" applyFont="1" applyFill="1" applyAlignment="1">
      <alignment/>
    </xf>
    <xf numFmtId="1" fontId="10" fillId="34" borderId="0" xfId="0" applyNumberFormat="1" applyFont="1" applyFill="1" applyAlignment="1">
      <alignment/>
    </xf>
    <xf numFmtId="1" fontId="10" fillId="34" borderId="0" xfId="0" applyNumberFormat="1" applyFont="1" applyFill="1" applyAlignment="1">
      <alignment horizontal="center"/>
    </xf>
    <xf numFmtId="2" fontId="10" fillId="34" borderId="0" xfId="0" applyNumberFormat="1" applyFont="1" applyFill="1" applyAlignment="1">
      <alignment horizontal="center"/>
    </xf>
    <xf numFmtId="49" fontId="0" fillId="34" borderId="0" xfId="0" applyNumberFormat="1" applyFont="1" applyFill="1" applyAlignment="1">
      <alignment horizontal="center" vertical="center"/>
    </xf>
    <xf numFmtId="49" fontId="0" fillId="34" borderId="0" xfId="0" applyNumberFormat="1" applyFont="1" applyFill="1" applyBorder="1" applyAlignment="1">
      <alignment horizontal="center" vertical="center"/>
    </xf>
    <xf numFmtId="49" fontId="9" fillId="34" borderId="10" xfId="0" applyNumberFormat="1" applyFont="1" applyFill="1" applyBorder="1" applyAlignment="1" applyProtection="1">
      <alignment horizontal="center" vertical="center" wrapText="1"/>
      <protection/>
    </xf>
    <xf numFmtId="186" fontId="9" fillId="34" borderId="10" xfId="41" applyNumberFormat="1" applyFont="1" applyFill="1" applyBorder="1" applyAlignment="1" applyProtection="1">
      <alignment horizontal="center" vertical="center"/>
      <protection/>
    </xf>
    <xf numFmtId="186" fontId="9" fillId="34" borderId="10" xfId="41" applyNumberFormat="1" applyFont="1" applyFill="1" applyBorder="1" applyAlignment="1">
      <alignment horizontal="center"/>
    </xf>
    <xf numFmtId="49" fontId="6" fillId="34" borderId="10" xfId="0" applyNumberFormat="1" applyFont="1" applyFill="1" applyBorder="1" applyAlignment="1" applyProtection="1">
      <alignment horizontal="center" vertical="center"/>
      <protection/>
    </xf>
    <xf numFmtId="49" fontId="6" fillId="34" borderId="10" xfId="0" applyNumberFormat="1" applyFont="1" applyFill="1" applyBorder="1" applyAlignment="1" applyProtection="1">
      <alignment vertical="center"/>
      <protection/>
    </xf>
    <xf numFmtId="49" fontId="9" fillId="34" borderId="10" xfId="0" applyNumberFormat="1" applyFont="1" applyFill="1" applyBorder="1" applyAlignment="1" applyProtection="1">
      <alignment horizontal="center" vertical="center"/>
      <protection/>
    </xf>
    <xf numFmtId="49" fontId="9" fillId="34" borderId="10" xfId="0" applyNumberFormat="1" applyFont="1" applyFill="1" applyBorder="1" applyAlignment="1" applyProtection="1">
      <alignment vertical="center"/>
      <protection/>
    </xf>
    <xf numFmtId="49" fontId="0" fillId="34" borderId="0" xfId="0" applyNumberFormat="1" applyFont="1" applyFill="1" applyBorder="1" applyAlignment="1">
      <alignment/>
    </xf>
    <xf numFmtId="49" fontId="0" fillId="34" borderId="0" xfId="0" applyNumberFormat="1" applyFont="1" applyFill="1" applyAlignment="1">
      <alignment horizontal="center"/>
    </xf>
    <xf numFmtId="49" fontId="9" fillId="35" borderId="10" xfId="0" applyNumberFormat="1" applyFont="1" applyFill="1" applyBorder="1" applyAlignment="1" applyProtection="1">
      <alignment horizontal="center" vertical="center"/>
      <protection/>
    </xf>
    <xf numFmtId="49" fontId="0" fillId="34" borderId="0" xfId="0" applyNumberFormat="1" applyFont="1" applyFill="1" applyBorder="1" applyAlignment="1">
      <alignment/>
    </xf>
    <xf numFmtId="0" fontId="10" fillId="34" borderId="0" xfId="0" applyNumberFormat="1" applyFont="1" applyFill="1" applyAlignment="1">
      <alignment horizontal="center"/>
    </xf>
    <xf numFmtId="49" fontId="6" fillId="34" borderId="10" xfId="0" applyNumberFormat="1" applyFont="1" applyFill="1" applyBorder="1" applyAlignment="1" applyProtection="1">
      <alignment horizontal="center" vertical="center"/>
      <protection/>
    </xf>
    <xf numFmtId="49" fontId="6" fillId="34" borderId="10" xfId="0" applyNumberFormat="1" applyFont="1" applyFill="1" applyBorder="1" applyAlignment="1" applyProtection="1">
      <alignment vertical="center"/>
      <protection/>
    </xf>
    <xf numFmtId="49" fontId="9" fillId="34" borderId="12" xfId="0" applyNumberFormat="1" applyFont="1" applyFill="1" applyBorder="1" applyAlignment="1" applyProtection="1">
      <alignment vertical="center"/>
      <protection/>
    </xf>
    <xf numFmtId="1" fontId="10" fillId="0" borderId="0" xfId="0" applyNumberFormat="1" applyFont="1" applyFill="1" applyAlignment="1">
      <alignment/>
    </xf>
    <xf numFmtId="49" fontId="10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ill="1" applyAlignment="1">
      <alignment/>
    </xf>
    <xf numFmtId="9" fontId="0" fillId="0" borderId="0" xfId="62" applyFont="1" applyFill="1" applyAlignment="1">
      <alignment horizontal="center" vertical="center"/>
    </xf>
    <xf numFmtId="49" fontId="57" fillId="35" borderId="10" xfId="0" applyNumberFormat="1" applyFont="1" applyFill="1" applyBorder="1" applyAlignment="1" applyProtection="1">
      <alignment horizontal="center" vertical="center"/>
      <protection/>
    </xf>
    <xf numFmtId="49" fontId="57" fillId="35" borderId="10" xfId="0" applyNumberFormat="1" applyFont="1" applyFill="1" applyBorder="1" applyAlignment="1" applyProtection="1">
      <alignment vertical="center"/>
      <protection/>
    </xf>
    <xf numFmtId="49" fontId="58" fillId="33" borderId="0" xfId="0" applyNumberFormat="1" applyFont="1" applyFill="1" applyAlignment="1">
      <alignment/>
    </xf>
    <xf numFmtId="3" fontId="58" fillId="0" borderId="0" xfId="0" applyNumberFormat="1" applyFont="1" applyFill="1" applyAlignment="1">
      <alignment/>
    </xf>
    <xf numFmtId="49" fontId="58" fillId="0" borderId="0" xfId="0" applyNumberFormat="1" applyFont="1" applyFill="1" applyAlignment="1">
      <alignment/>
    </xf>
    <xf numFmtId="10" fontId="59" fillId="0" borderId="10" xfId="41" applyNumberFormat="1" applyFont="1" applyFill="1" applyBorder="1" applyAlignment="1" applyProtection="1">
      <alignment horizontal="center" vertical="center"/>
      <protection/>
    </xf>
    <xf numFmtId="10" fontId="12" fillId="0" borderId="10" xfId="41" applyNumberFormat="1" applyFont="1" applyFill="1" applyBorder="1" applyAlignment="1" applyProtection="1">
      <alignment horizontal="center" vertical="center"/>
      <protection/>
    </xf>
    <xf numFmtId="49" fontId="0" fillId="16" borderId="0" xfId="0" applyNumberFormat="1" applyFont="1" applyFill="1" applyAlignment="1">
      <alignment/>
    </xf>
    <xf numFmtId="49" fontId="1" fillId="16" borderId="0" xfId="0" applyNumberFormat="1" applyFont="1" applyFill="1" applyAlignment="1">
      <alignment/>
    </xf>
    <xf numFmtId="2" fontId="2" fillId="16" borderId="0" xfId="0" applyNumberFormat="1" applyFont="1" applyFill="1" applyBorder="1" applyAlignment="1">
      <alignment/>
    </xf>
    <xf numFmtId="49" fontId="2" fillId="16" borderId="0" xfId="0" applyNumberFormat="1" applyFont="1" applyFill="1" applyAlignment="1">
      <alignment wrapText="1"/>
    </xf>
    <xf numFmtId="49" fontId="10" fillId="16" borderId="0" xfId="0" applyNumberFormat="1" applyFont="1" applyFill="1" applyAlignment="1">
      <alignment/>
    </xf>
    <xf numFmtId="1" fontId="11" fillId="16" borderId="0" xfId="0" applyNumberFormat="1" applyFont="1" applyFill="1" applyAlignment="1">
      <alignment horizontal="center"/>
    </xf>
    <xf numFmtId="1" fontId="10" fillId="16" borderId="0" xfId="0" applyNumberFormat="1" applyFont="1" applyFill="1" applyAlignment="1">
      <alignment/>
    </xf>
    <xf numFmtId="49" fontId="57" fillId="16" borderId="10" xfId="0" applyNumberFormat="1" applyFont="1" applyFill="1" applyBorder="1" applyAlignment="1" applyProtection="1">
      <alignment horizontal="center" vertical="center" wrapText="1"/>
      <protection/>
    </xf>
    <xf numFmtId="49" fontId="58" fillId="16" borderId="0" xfId="0" applyNumberFormat="1" applyFont="1" applyFill="1" applyAlignment="1">
      <alignment/>
    </xf>
    <xf numFmtId="3" fontId="59" fillId="16" borderId="10" xfId="41" applyNumberFormat="1" applyFont="1" applyFill="1" applyBorder="1" applyAlignment="1" applyProtection="1">
      <alignment horizontal="center" vertical="center"/>
      <protection/>
    </xf>
    <xf numFmtId="3" fontId="59" fillId="0" borderId="10" xfId="41" applyNumberFormat="1" applyFont="1" applyFill="1" applyBorder="1" applyAlignment="1" applyProtection="1">
      <alignment horizontal="center" vertical="center"/>
      <protection/>
    </xf>
    <xf numFmtId="3" fontId="12" fillId="0" borderId="10" xfId="41" applyNumberFormat="1" applyFont="1" applyFill="1" applyBorder="1" applyAlignment="1" applyProtection="1">
      <alignment horizontal="center" vertical="center"/>
      <protection/>
    </xf>
    <xf numFmtId="3" fontId="12" fillId="16" borderId="10" xfId="41" applyNumberFormat="1" applyFont="1" applyFill="1" applyBorder="1" applyAlignment="1" applyProtection="1">
      <alignment horizontal="center" vertical="center"/>
      <protection/>
    </xf>
    <xf numFmtId="49" fontId="6" fillId="16" borderId="10" xfId="0" applyNumberFormat="1" applyFont="1" applyFill="1" applyBorder="1" applyAlignment="1" applyProtection="1">
      <alignment horizontal="center" vertical="center"/>
      <protection/>
    </xf>
    <xf numFmtId="49" fontId="6" fillId="16" borderId="10" xfId="0" applyNumberFormat="1" applyFont="1" applyFill="1" applyBorder="1" applyAlignment="1" applyProtection="1">
      <alignment vertical="center"/>
      <protection/>
    </xf>
    <xf numFmtId="3" fontId="12" fillId="16" borderId="10" xfId="0" applyNumberFormat="1" applyFont="1" applyFill="1" applyBorder="1" applyAlignment="1">
      <alignment/>
    </xf>
    <xf numFmtId="10" fontId="12" fillId="16" borderId="10" xfId="41" applyNumberFormat="1" applyFont="1" applyFill="1" applyBorder="1" applyAlignment="1" applyProtection="1">
      <alignment horizontal="center" vertical="center"/>
      <protection/>
    </xf>
    <xf numFmtId="3" fontId="0" fillId="16" borderId="0" xfId="0" applyNumberFormat="1" applyFill="1" applyAlignment="1">
      <alignment/>
    </xf>
    <xf numFmtId="49" fontId="57" fillId="16" borderId="10" xfId="0" applyNumberFormat="1" applyFont="1" applyFill="1" applyBorder="1" applyAlignment="1" applyProtection="1">
      <alignment horizontal="center" vertical="center"/>
      <protection/>
    </xf>
    <xf numFmtId="49" fontId="57" fillId="16" borderId="10" xfId="0" applyNumberFormat="1" applyFont="1" applyFill="1" applyBorder="1" applyAlignment="1" applyProtection="1">
      <alignment vertical="center"/>
      <protection/>
    </xf>
    <xf numFmtId="10" fontId="59" fillId="16" borderId="10" xfId="41" applyNumberFormat="1" applyFont="1" applyFill="1" applyBorder="1" applyAlignment="1" applyProtection="1">
      <alignment horizontal="center" vertical="center"/>
      <protection/>
    </xf>
    <xf numFmtId="3" fontId="58" fillId="16" borderId="0" xfId="0" applyNumberFormat="1" applyFont="1" applyFill="1" applyAlignment="1">
      <alignment/>
    </xf>
    <xf numFmtId="49" fontId="60" fillId="0" borderId="0" xfId="0" applyNumberFormat="1" applyFont="1" applyFill="1" applyAlignment="1">
      <alignment/>
    </xf>
    <xf numFmtId="1" fontId="61" fillId="0" borderId="0" xfId="0" applyNumberFormat="1" applyFont="1" applyFill="1" applyAlignment="1">
      <alignment horizontal="center"/>
    </xf>
    <xf numFmtId="1" fontId="62" fillId="0" borderId="0" xfId="0" applyNumberFormat="1" applyFont="1" applyFill="1" applyAlignment="1">
      <alignment/>
    </xf>
    <xf numFmtId="0" fontId="14" fillId="35" borderId="10" xfId="0" applyFont="1" applyFill="1" applyBorder="1" applyAlignment="1">
      <alignment/>
    </xf>
    <xf numFmtId="0" fontId="63" fillId="36" borderId="10" xfId="0" applyFont="1" applyFill="1" applyBorder="1" applyAlignment="1">
      <alignment wrapText="1"/>
    </xf>
    <xf numFmtId="49" fontId="9" fillId="33" borderId="10" xfId="0" applyNumberFormat="1" applyFont="1" applyFill="1" applyBorder="1" applyAlignment="1" applyProtection="1">
      <alignment horizontal="left"/>
      <protection locked="0"/>
    </xf>
    <xf numFmtId="49" fontId="9" fillId="33" borderId="10" xfId="0" applyNumberFormat="1" applyFont="1" applyFill="1" applyBorder="1" applyAlignment="1" applyProtection="1">
      <alignment vertical="center"/>
      <protection locked="0"/>
    </xf>
    <xf numFmtId="49" fontId="9" fillId="35" borderId="10" xfId="0" applyNumberFormat="1" applyFont="1" applyFill="1" applyBorder="1" applyAlignment="1" applyProtection="1">
      <alignment vertical="center"/>
      <protection locked="0"/>
    </xf>
    <xf numFmtId="49" fontId="9" fillId="35" borderId="10" xfId="0" applyNumberFormat="1" applyFont="1" applyFill="1" applyBorder="1" applyAlignment="1" applyProtection="1">
      <alignment horizontal="center" vertical="center"/>
      <protection locked="0"/>
    </xf>
    <xf numFmtId="49" fontId="9" fillId="35" borderId="10" xfId="0" applyNumberFormat="1" applyFont="1" applyFill="1" applyBorder="1" applyAlignment="1" applyProtection="1">
      <alignment vertical="center"/>
      <protection locked="0"/>
    </xf>
    <xf numFmtId="49" fontId="13" fillId="35" borderId="10" xfId="0" applyNumberFormat="1" applyFont="1" applyFill="1" applyBorder="1" applyAlignment="1" applyProtection="1">
      <alignment vertical="center"/>
      <protection locked="0"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vertical="center"/>
      <protection/>
    </xf>
    <xf numFmtId="186" fontId="12" fillId="35" borderId="13" xfId="41" applyNumberFormat="1" applyFont="1" applyFill="1" applyBorder="1" applyAlignment="1" applyProtection="1">
      <alignment vertical="center" wrapText="1"/>
      <protection hidden="1"/>
    </xf>
    <xf numFmtId="49" fontId="6" fillId="16" borderId="10" xfId="0" applyNumberFormat="1" applyFont="1" applyFill="1" applyBorder="1" applyAlignment="1" applyProtection="1">
      <alignment horizontal="center" vertical="center" wrapText="1"/>
      <protection/>
    </xf>
    <xf numFmtId="9" fontId="0" fillId="33" borderId="0" xfId="63" applyFont="1" applyFill="1" applyAlignment="1">
      <alignment horizontal="center" vertical="center"/>
    </xf>
    <xf numFmtId="37" fontId="64" fillId="35" borderId="10" xfId="44" applyNumberFormat="1" applyFont="1" applyFill="1" applyBorder="1" applyAlignment="1" applyProtection="1">
      <alignment horizontal="center" vertical="center"/>
      <protection/>
    </xf>
    <xf numFmtId="37" fontId="64" fillId="16" borderId="10" xfId="44" applyNumberFormat="1" applyFont="1" applyFill="1" applyBorder="1" applyAlignment="1" applyProtection="1">
      <alignment horizontal="center" vertical="center"/>
      <protection/>
    </xf>
    <xf numFmtId="10" fontId="64" fillId="35" borderId="10" xfId="44" applyNumberFormat="1" applyFont="1" applyFill="1" applyBorder="1" applyAlignment="1" applyProtection="1">
      <alignment horizontal="center" vertical="center"/>
      <protection/>
    </xf>
    <xf numFmtId="186" fontId="64" fillId="35" borderId="0" xfId="44" applyNumberFormat="1" applyFont="1" applyFill="1" applyBorder="1" applyAlignment="1" applyProtection="1">
      <alignment horizontal="center" vertical="center"/>
      <protection/>
    </xf>
    <xf numFmtId="37" fontId="57" fillId="16" borderId="10" xfId="44" applyNumberFormat="1" applyFont="1" applyFill="1" applyBorder="1" applyAlignment="1" applyProtection="1">
      <alignment horizontal="center" vertical="center"/>
      <protection/>
    </xf>
    <xf numFmtId="10" fontId="64" fillId="16" borderId="10" xfId="44" applyNumberFormat="1" applyFont="1" applyFill="1" applyBorder="1" applyAlignment="1" applyProtection="1">
      <alignment horizontal="center" vertical="center"/>
      <protection/>
    </xf>
    <xf numFmtId="186" fontId="64" fillId="16" borderId="0" xfId="44" applyNumberFormat="1" applyFont="1" applyFill="1" applyBorder="1" applyAlignment="1" applyProtection="1">
      <alignment horizontal="center" vertical="center"/>
      <protection/>
    </xf>
    <xf numFmtId="186" fontId="9" fillId="35" borderId="10" xfId="44" applyNumberFormat="1" applyFont="1" applyFill="1" applyBorder="1" applyAlignment="1" applyProtection="1">
      <alignment horizontal="center" vertical="center"/>
      <protection locked="0"/>
    </xf>
    <xf numFmtId="10" fontId="9" fillId="35" borderId="10" xfId="44" applyNumberFormat="1" applyFont="1" applyFill="1" applyBorder="1" applyAlignment="1" applyProtection="1">
      <alignment horizontal="center" vertical="center"/>
      <protection/>
    </xf>
    <xf numFmtId="186" fontId="9" fillId="35" borderId="13" xfId="44" applyNumberFormat="1" applyFont="1" applyFill="1" applyBorder="1" applyAlignment="1" applyProtection="1">
      <alignment vertical="center" wrapText="1"/>
      <protection locked="0"/>
    </xf>
    <xf numFmtId="37" fontId="9" fillId="35" borderId="10" xfId="44" applyNumberFormat="1" applyFont="1" applyFill="1" applyBorder="1" applyAlignment="1" applyProtection="1">
      <alignment horizontal="center" vertical="center"/>
      <protection/>
    </xf>
    <xf numFmtId="186" fontId="9" fillId="35" borderId="10" xfId="44" applyNumberFormat="1" applyFont="1" applyFill="1" applyBorder="1" applyAlignment="1" applyProtection="1">
      <alignment horizontal="center"/>
      <protection locked="0"/>
    </xf>
    <xf numFmtId="37" fontId="9" fillId="16" borderId="10" xfId="44" applyNumberFormat="1" applyFont="1" applyFill="1" applyBorder="1" applyAlignment="1" applyProtection="1">
      <alignment horizontal="center" vertical="center"/>
      <protection/>
    </xf>
    <xf numFmtId="10" fontId="9" fillId="16" borderId="10" xfId="44" applyNumberFormat="1" applyFont="1" applyFill="1" applyBorder="1" applyAlignment="1" applyProtection="1">
      <alignment horizontal="center" vertical="center"/>
      <protection/>
    </xf>
    <xf numFmtId="37" fontId="9" fillId="16" borderId="10" xfId="44" applyNumberFormat="1" applyFont="1" applyFill="1" applyBorder="1" applyAlignment="1" applyProtection="1">
      <alignment horizontal="right" vertical="center"/>
      <protection/>
    </xf>
    <xf numFmtId="186" fontId="64" fillId="35" borderId="10" xfId="44" applyNumberFormat="1" applyFont="1" applyFill="1" applyBorder="1" applyAlignment="1" applyProtection="1">
      <alignment horizontal="center" vertical="center"/>
      <protection locked="0"/>
    </xf>
    <xf numFmtId="186" fontId="64" fillId="35" borderId="10" xfId="44" applyNumberFormat="1" applyFont="1" applyFill="1" applyBorder="1" applyAlignment="1" applyProtection="1">
      <alignment horizontal="center"/>
      <protection locked="0"/>
    </xf>
    <xf numFmtId="186" fontId="12" fillId="35" borderId="13" xfId="44" applyNumberFormat="1" applyFont="1" applyFill="1" applyBorder="1" applyAlignment="1" applyProtection="1">
      <alignment vertical="center" wrapText="1"/>
      <protection hidden="1"/>
    </xf>
    <xf numFmtId="3" fontId="12" fillId="0" borderId="10" xfId="44" applyNumberFormat="1" applyFont="1" applyFill="1" applyBorder="1" applyAlignment="1" applyProtection="1">
      <alignment horizontal="center" vertical="center"/>
      <protection/>
    </xf>
    <xf numFmtId="186" fontId="12" fillId="33" borderId="13" xfId="44" applyNumberFormat="1" applyFont="1" applyFill="1" applyBorder="1" applyAlignment="1" applyProtection="1">
      <alignment vertical="center" wrapText="1"/>
      <protection locked="0"/>
    </xf>
    <xf numFmtId="186" fontId="12" fillId="33" borderId="10" xfId="44" applyNumberFormat="1" applyFont="1" applyFill="1" applyBorder="1" applyAlignment="1" applyProtection="1">
      <alignment horizontal="center" vertical="center"/>
      <protection locked="0"/>
    </xf>
    <xf numFmtId="186" fontId="12" fillId="35" borderId="10" xfId="44" applyNumberFormat="1" applyFont="1" applyFill="1" applyBorder="1" applyAlignment="1" applyProtection="1">
      <alignment horizontal="center" vertical="center"/>
      <protection locked="0"/>
    </xf>
    <xf numFmtId="186" fontId="9" fillId="35" borderId="10" xfId="41" applyNumberFormat="1" applyFont="1" applyFill="1" applyBorder="1" applyAlignment="1" applyProtection="1">
      <alignment horizontal="center" vertical="center"/>
      <protection locked="0"/>
    </xf>
    <xf numFmtId="186" fontId="9" fillId="35" borderId="10" xfId="41" applyNumberFormat="1" applyFont="1" applyFill="1" applyBorder="1" applyAlignment="1" applyProtection="1">
      <alignment horizontal="center"/>
      <protection locked="0"/>
    </xf>
    <xf numFmtId="186" fontId="12" fillId="35" borderId="10" xfId="44" applyNumberFormat="1" applyFont="1" applyFill="1" applyBorder="1" applyAlignment="1" applyProtection="1">
      <alignment horizontal="center" vertical="center"/>
      <protection locked="0"/>
    </xf>
    <xf numFmtId="186" fontId="9" fillId="35" borderId="10" xfId="41" applyNumberFormat="1" applyFont="1" applyFill="1" applyBorder="1" applyAlignment="1" applyProtection="1">
      <alignment horizontal="center" vertical="center"/>
      <protection hidden="1"/>
    </xf>
    <xf numFmtId="186" fontId="12" fillId="35" borderId="10" xfId="41" applyNumberFormat="1" applyFont="1" applyFill="1" applyBorder="1" applyAlignment="1" applyProtection="1">
      <alignment horizontal="center" vertical="center"/>
      <protection locked="0"/>
    </xf>
    <xf numFmtId="186" fontId="9" fillId="35" borderId="10" xfId="44" applyNumberFormat="1" applyFont="1" applyFill="1" applyBorder="1" applyAlignment="1" applyProtection="1">
      <alignment horizontal="center" vertical="center"/>
      <protection hidden="1"/>
    </xf>
    <xf numFmtId="186" fontId="9" fillId="35" borderId="10" xfId="44" applyNumberFormat="1" applyFont="1" applyFill="1" applyBorder="1" applyAlignment="1" applyProtection="1">
      <alignment vertical="center"/>
      <protection locked="0"/>
    </xf>
    <xf numFmtId="37" fontId="9" fillId="35" borderId="10" xfId="44" applyNumberFormat="1" applyFont="1" applyFill="1" applyBorder="1" applyAlignment="1">
      <alignment horizontal="center"/>
    </xf>
    <xf numFmtId="186" fontId="9" fillId="35" borderId="10" xfId="44" applyNumberFormat="1" applyFont="1" applyFill="1" applyBorder="1" applyAlignment="1" applyProtection="1">
      <alignment vertical="center" wrapText="1"/>
      <protection locked="0"/>
    </xf>
    <xf numFmtId="186" fontId="9" fillId="35" borderId="10" xfId="44" applyNumberFormat="1" applyFont="1" applyFill="1" applyBorder="1" applyAlignment="1" applyProtection="1">
      <alignment horizontal="left" vertical="center" wrapText="1"/>
      <protection locked="0"/>
    </xf>
    <xf numFmtId="186" fontId="9" fillId="35" borderId="10" xfId="44" applyNumberFormat="1" applyFont="1" applyFill="1" applyBorder="1" applyAlignment="1" applyProtection="1">
      <alignment horizontal="center" vertical="center" wrapText="1"/>
      <protection locked="0"/>
    </xf>
    <xf numFmtId="186" fontId="9" fillId="35" borderId="10" xfId="44" applyNumberFormat="1" applyFont="1" applyFill="1" applyBorder="1" applyAlignment="1" applyProtection="1">
      <alignment vertical="center"/>
      <protection hidden="1"/>
    </xf>
    <xf numFmtId="186" fontId="9" fillId="0" borderId="10" xfId="44" applyNumberFormat="1" applyFont="1" applyFill="1" applyBorder="1" applyAlignment="1" applyProtection="1">
      <alignment horizontal="center" vertical="center"/>
      <protection locked="0"/>
    </xf>
    <xf numFmtId="186" fontId="64" fillId="0" borderId="10" xfId="44" applyNumberFormat="1" applyFont="1" applyFill="1" applyBorder="1" applyAlignment="1" applyProtection="1">
      <alignment horizontal="center" vertical="center"/>
      <protection locked="0"/>
    </xf>
    <xf numFmtId="0" fontId="9" fillId="33" borderId="14" xfId="0" applyNumberFormat="1" applyFont="1" applyFill="1" applyBorder="1" applyAlignment="1">
      <alignment horizontal="center" vertical="center" wrapText="1"/>
    </xf>
    <xf numFmtId="0" fontId="9" fillId="33" borderId="15" xfId="0" applyNumberFormat="1" applyFont="1" applyFill="1" applyBorder="1" applyAlignment="1">
      <alignment horizontal="center" vertical="center" wrapText="1"/>
    </xf>
    <xf numFmtId="0" fontId="9" fillId="33" borderId="16" xfId="0" applyNumberFormat="1" applyFont="1" applyFill="1" applyBorder="1" applyAlignment="1">
      <alignment horizontal="center" vertical="center" wrapText="1"/>
    </xf>
    <xf numFmtId="0" fontId="9" fillId="33" borderId="17" xfId="0" applyNumberFormat="1" applyFont="1" applyFill="1" applyBorder="1" applyAlignment="1">
      <alignment horizontal="center" vertical="center" wrapText="1"/>
    </xf>
    <xf numFmtId="0" fontId="9" fillId="33" borderId="18" xfId="0" applyNumberFormat="1" applyFont="1" applyFill="1" applyBorder="1" applyAlignment="1">
      <alignment horizontal="center" vertical="center" wrapText="1"/>
    </xf>
    <xf numFmtId="0" fontId="9" fillId="33" borderId="19" xfId="0" applyNumberFormat="1" applyFont="1" applyFill="1" applyBorder="1" applyAlignment="1">
      <alignment horizontal="center" vertical="center" wrapText="1"/>
    </xf>
    <xf numFmtId="49" fontId="9" fillId="33" borderId="12" xfId="0" applyNumberFormat="1" applyFont="1" applyFill="1" applyBorder="1" applyAlignment="1">
      <alignment horizontal="center" vertical="center" wrapText="1"/>
    </xf>
    <xf numFmtId="49" fontId="9" fillId="33" borderId="13" xfId="0" applyNumberFormat="1" applyFont="1" applyFill="1" applyBorder="1" applyAlignment="1">
      <alignment horizontal="center" vertical="center" wrapText="1"/>
    </xf>
    <xf numFmtId="49" fontId="9" fillId="33" borderId="11" xfId="0" applyNumberFormat="1" applyFont="1" applyFill="1" applyBorder="1" applyAlignment="1" applyProtection="1">
      <alignment horizontal="center" vertical="center" wrapText="1"/>
      <protection/>
    </xf>
    <xf numFmtId="49" fontId="9" fillId="33" borderId="20" xfId="0" applyNumberFormat="1" applyFont="1" applyFill="1" applyBorder="1" applyAlignment="1" applyProtection="1">
      <alignment horizontal="center" vertical="center" wrapText="1"/>
      <protection/>
    </xf>
    <xf numFmtId="49" fontId="9" fillId="33" borderId="21" xfId="0" applyNumberFormat="1" applyFont="1" applyFill="1" applyBorder="1" applyAlignment="1" applyProtection="1">
      <alignment horizontal="center" vertical="center" wrapText="1"/>
      <protection/>
    </xf>
    <xf numFmtId="49" fontId="9" fillId="33" borderId="12" xfId="0" applyNumberFormat="1" applyFont="1" applyFill="1" applyBorder="1" applyAlignment="1" applyProtection="1">
      <alignment horizontal="center" vertical="center" wrapText="1"/>
      <protection/>
    </xf>
    <xf numFmtId="49" fontId="9" fillId="33" borderId="22" xfId="0" applyNumberFormat="1" applyFont="1" applyFill="1" applyBorder="1" applyAlignment="1" applyProtection="1">
      <alignment horizontal="center" vertical="center" wrapText="1"/>
      <protection/>
    </xf>
    <xf numFmtId="49" fontId="9" fillId="33" borderId="13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ill="1" applyBorder="1" applyAlignment="1">
      <alignment horizontal="left" vertical="top" wrapText="1"/>
    </xf>
    <xf numFmtId="49" fontId="0" fillId="0" borderId="0" xfId="0" applyNumberFormat="1" applyFont="1" applyFill="1" applyBorder="1" applyAlignment="1">
      <alignment horizontal="left" vertical="top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22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49" fontId="9" fillId="33" borderId="22" xfId="0" applyNumberFormat="1" applyFont="1" applyFill="1" applyBorder="1" applyAlignment="1">
      <alignment horizontal="center" vertical="center" wrapText="1"/>
    </xf>
    <xf numFmtId="49" fontId="8" fillId="0" borderId="23" xfId="0" applyNumberFormat="1" applyFont="1" applyFill="1" applyBorder="1" applyAlignment="1">
      <alignment horizontal="center" wrapText="1"/>
    </xf>
    <xf numFmtId="49" fontId="8" fillId="0" borderId="0" xfId="0" applyNumberFormat="1" applyFont="1" applyFill="1" applyBorder="1" applyAlignment="1">
      <alignment horizontal="center" wrapText="1"/>
    </xf>
    <xf numFmtId="49" fontId="8" fillId="0" borderId="23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1" fontId="9" fillId="33" borderId="12" xfId="0" applyNumberFormat="1" applyFont="1" applyFill="1" applyBorder="1" applyAlignment="1">
      <alignment horizontal="center" vertical="center" wrapText="1"/>
    </xf>
    <xf numFmtId="1" fontId="9" fillId="33" borderId="22" xfId="0" applyNumberFormat="1" applyFont="1" applyFill="1" applyBorder="1" applyAlignment="1">
      <alignment horizontal="center" vertical="center" wrapText="1"/>
    </xf>
    <xf numFmtId="1" fontId="9" fillId="33" borderId="13" xfId="0" applyNumberFormat="1" applyFont="1" applyFill="1" applyBorder="1" applyAlignment="1">
      <alignment horizontal="center" vertical="center" wrapText="1"/>
    </xf>
    <xf numFmtId="1" fontId="9" fillId="33" borderId="11" xfId="0" applyNumberFormat="1" applyFont="1" applyFill="1" applyBorder="1" applyAlignment="1">
      <alignment horizontal="center" vertical="center"/>
    </xf>
    <xf numFmtId="1" fontId="9" fillId="33" borderId="20" xfId="0" applyNumberFormat="1" applyFont="1" applyFill="1" applyBorder="1" applyAlignment="1">
      <alignment horizontal="center" vertical="center"/>
    </xf>
    <xf numFmtId="1" fontId="9" fillId="33" borderId="21" xfId="0" applyNumberFormat="1" applyFont="1" applyFill="1" applyBorder="1" applyAlignment="1">
      <alignment horizontal="center" vertical="center"/>
    </xf>
    <xf numFmtId="49" fontId="9" fillId="35" borderId="10" xfId="0" applyNumberFormat="1" applyFont="1" applyFill="1" applyBorder="1" applyAlignment="1" applyProtection="1">
      <alignment horizontal="center" vertical="center" wrapText="1"/>
      <protection/>
    </xf>
    <xf numFmtId="0" fontId="9" fillId="33" borderId="12" xfId="0" applyNumberFormat="1" applyFont="1" applyFill="1" applyBorder="1" applyAlignment="1">
      <alignment horizontal="center" vertical="center" wrapText="1"/>
    </xf>
    <xf numFmtId="0" fontId="9" fillId="33" borderId="22" xfId="0" applyNumberFormat="1" applyFont="1" applyFill="1" applyBorder="1" applyAlignment="1">
      <alignment horizontal="center" vertical="center" wrapText="1"/>
    </xf>
    <xf numFmtId="0" fontId="9" fillId="33" borderId="13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top" wrapText="1"/>
    </xf>
    <xf numFmtId="49" fontId="0" fillId="0" borderId="24" xfId="0" applyNumberFormat="1" applyFont="1" applyFill="1" applyBorder="1" applyAlignment="1">
      <alignment horizontal="right"/>
    </xf>
    <xf numFmtId="49" fontId="0" fillId="0" borderId="0" xfId="0" applyNumberFormat="1" applyFill="1" applyAlignment="1">
      <alignment horizontal="left" vertical="top" wrapText="1"/>
    </xf>
    <xf numFmtId="0" fontId="9" fillId="0" borderId="14" xfId="0" applyNumberFormat="1" applyFont="1" applyFill="1" applyBorder="1" applyAlignment="1">
      <alignment horizontal="center" vertical="center" wrapText="1"/>
    </xf>
    <xf numFmtId="0" fontId="9" fillId="0" borderId="15" xfId="0" applyNumberFormat="1" applyFont="1" applyFill="1" applyBorder="1" applyAlignment="1">
      <alignment horizontal="center" vertical="center" wrapText="1"/>
    </xf>
    <xf numFmtId="0" fontId="9" fillId="0" borderId="16" xfId="0" applyNumberFormat="1" applyFont="1" applyFill="1" applyBorder="1" applyAlignment="1">
      <alignment horizontal="center" vertical="center" wrapText="1"/>
    </xf>
    <xf numFmtId="0" fontId="9" fillId="0" borderId="17" xfId="0" applyNumberFormat="1" applyFont="1" applyFill="1" applyBorder="1" applyAlignment="1">
      <alignment horizontal="center" vertical="center" wrapText="1"/>
    </xf>
    <xf numFmtId="0" fontId="9" fillId="0" borderId="18" xfId="0" applyNumberFormat="1" applyFont="1" applyFill="1" applyBorder="1" applyAlignment="1">
      <alignment horizontal="center" vertical="center" wrapText="1"/>
    </xf>
    <xf numFmtId="0" fontId="9" fillId="0" borderId="19" xfId="0" applyNumberFormat="1" applyFont="1" applyFill="1" applyBorder="1" applyAlignment="1">
      <alignment horizontal="center" vertical="center" wrapText="1"/>
    </xf>
    <xf numFmtId="49" fontId="9" fillId="33" borderId="14" xfId="0" applyNumberFormat="1" applyFont="1" applyFill="1" applyBorder="1" applyAlignment="1" applyProtection="1">
      <alignment horizontal="center" vertical="center" wrapText="1"/>
      <protection/>
    </xf>
    <xf numFmtId="49" fontId="9" fillId="33" borderId="15" xfId="0" applyNumberFormat="1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 applyProtection="1">
      <alignment horizontal="center" vertical="center" wrapText="1"/>
      <protection/>
    </xf>
    <xf numFmtId="49" fontId="9" fillId="0" borderId="20" xfId="0" applyNumberFormat="1" applyFont="1" applyFill="1" applyBorder="1" applyAlignment="1" applyProtection="1">
      <alignment horizontal="center" vertical="center" wrapText="1"/>
      <protection/>
    </xf>
    <xf numFmtId="49" fontId="9" fillId="0" borderId="21" xfId="0" applyNumberFormat="1" applyFont="1" applyFill="1" applyBorder="1" applyAlignment="1" applyProtection="1">
      <alignment horizontal="center" vertical="center" wrapText="1"/>
      <protection/>
    </xf>
    <xf numFmtId="1" fontId="9" fillId="33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 applyProtection="1">
      <alignment horizontal="center" vertical="center" wrapText="1"/>
      <protection/>
    </xf>
    <xf numFmtId="1" fontId="9" fillId="0" borderId="11" xfId="0" applyNumberFormat="1" applyFont="1" applyFill="1" applyBorder="1" applyAlignment="1">
      <alignment horizontal="center" vertical="center"/>
    </xf>
    <xf numFmtId="1" fontId="9" fillId="0" borderId="20" xfId="0" applyNumberFormat="1" applyFont="1" applyFill="1" applyBorder="1" applyAlignment="1">
      <alignment horizontal="center" vertical="center"/>
    </xf>
    <xf numFmtId="0" fontId="9" fillId="34" borderId="10" xfId="0" applyNumberFormat="1" applyFont="1" applyFill="1" applyBorder="1" applyAlignment="1">
      <alignment horizontal="center" vertical="center" wrapText="1"/>
    </xf>
    <xf numFmtId="49" fontId="9" fillId="34" borderId="10" xfId="0" applyNumberFormat="1" applyFont="1" applyFill="1" applyBorder="1" applyAlignment="1">
      <alignment horizontal="center" vertical="center" wrapText="1"/>
    </xf>
    <xf numFmtId="49" fontId="8" fillId="34" borderId="23" xfId="0" applyNumberFormat="1" applyFont="1" applyFill="1" applyBorder="1" applyAlignment="1">
      <alignment horizontal="center" vertical="center" wrapText="1"/>
    </xf>
    <xf numFmtId="49" fontId="9" fillId="34" borderId="12" xfId="0" applyNumberFormat="1" applyFont="1" applyFill="1" applyBorder="1" applyAlignment="1">
      <alignment horizontal="center" vertical="center" wrapText="1"/>
    </xf>
    <xf numFmtId="49" fontId="9" fillId="34" borderId="13" xfId="0" applyNumberFormat="1" applyFont="1" applyFill="1" applyBorder="1" applyAlignment="1">
      <alignment horizontal="center" vertical="center" wrapText="1"/>
    </xf>
    <xf numFmtId="1" fontId="9" fillId="34" borderId="10" xfId="0" applyNumberFormat="1" applyFont="1" applyFill="1" applyBorder="1" applyAlignment="1">
      <alignment horizontal="center" vertical="center" wrapText="1"/>
    </xf>
    <xf numFmtId="49" fontId="8" fillId="34" borderId="23" xfId="0" applyNumberFormat="1" applyFont="1" applyFill="1" applyBorder="1" applyAlignment="1">
      <alignment horizontal="center" wrapText="1"/>
    </xf>
    <xf numFmtId="1" fontId="9" fillId="34" borderId="11" xfId="0" applyNumberFormat="1" applyFont="1" applyFill="1" applyBorder="1" applyAlignment="1">
      <alignment horizontal="center" vertical="center"/>
    </xf>
    <xf numFmtId="1" fontId="9" fillId="34" borderId="20" xfId="0" applyNumberFormat="1" applyFont="1" applyFill="1" applyBorder="1" applyAlignment="1">
      <alignment horizontal="center" vertical="center"/>
    </xf>
    <xf numFmtId="49" fontId="6" fillId="34" borderId="10" xfId="0" applyNumberFormat="1" applyFont="1" applyFill="1" applyBorder="1" applyAlignment="1" applyProtection="1">
      <alignment horizontal="center" vertical="center" wrapText="1"/>
      <protection/>
    </xf>
    <xf numFmtId="49" fontId="9" fillId="34" borderId="14" xfId="0" applyNumberFormat="1" applyFont="1" applyFill="1" applyBorder="1" applyAlignment="1" applyProtection="1">
      <alignment horizontal="center" vertical="center" wrapText="1"/>
      <protection/>
    </xf>
    <xf numFmtId="49" fontId="9" fillId="34" borderId="15" xfId="0" applyNumberFormat="1" applyFont="1" applyFill="1" applyBorder="1" applyAlignment="1" applyProtection="1">
      <alignment horizontal="center" vertical="center" wrapText="1"/>
      <protection/>
    </xf>
    <xf numFmtId="49" fontId="0" fillId="34" borderId="0" xfId="0" applyNumberFormat="1" applyFill="1" applyBorder="1" applyAlignment="1">
      <alignment horizontal="left" vertical="top" wrapText="1"/>
    </xf>
    <xf numFmtId="49" fontId="0" fillId="34" borderId="24" xfId="0" applyNumberFormat="1" applyFont="1" applyFill="1" applyBorder="1" applyAlignment="1">
      <alignment horizontal="right"/>
    </xf>
    <xf numFmtId="49" fontId="7" fillId="34" borderId="0" xfId="0" applyNumberFormat="1" applyFont="1" applyFill="1" applyBorder="1" applyAlignment="1">
      <alignment horizontal="center" vertical="top" wrapText="1"/>
    </xf>
    <xf numFmtId="49" fontId="9" fillId="34" borderId="10" xfId="0" applyNumberFormat="1" applyFont="1" applyFill="1" applyBorder="1" applyAlignment="1" applyProtection="1">
      <alignment horizontal="center" vertical="center" wrapText="1"/>
      <protection/>
    </xf>
    <xf numFmtId="49" fontId="9" fillId="34" borderId="22" xfId="0" applyNumberFormat="1" applyFont="1" applyFill="1" applyBorder="1" applyAlignment="1">
      <alignment horizontal="center" vertical="center" wrapText="1"/>
    </xf>
    <xf numFmtId="49" fontId="9" fillId="34" borderId="12" xfId="0" applyNumberFormat="1" applyFont="1" applyFill="1" applyBorder="1" applyAlignment="1" applyProtection="1">
      <alignment horizontal="center" vertical="center" wrapText="1"/>
      <protection/>
    </xf>
    <xf numFmtId="49" fontId="9" fillId="34" borderId="22" xfId="0" applyNumberFormat="1" applyFont="1" applyFill="1" applyBorder="1" applyAlignment="1" applyProtection="1">
      <alignment horizontal="center" vertical="center" wrapText="1"/>
      <protection/>
    </xf>
    <xf numFmtId="49" fontId="9" fillId="34" borderId="13" xfId="0" applyNumberFormat="1" applyFont="1" applyFill="1" applyBorder="1" applyAlignment="1" applyProtection="1">
      <alignment horizontal="center" vertical="center" wrapText="1"/>
      <protection/>
    </xf>
    <xf numFmtId="0" fontId="9" fillId="34" borderId="12" xfId="0" applyNumberFormat="1" applyFont="1" applyFill="1" applyBorder="1" applyAlignment="1">
      <alignment horizontal="center" vertical="center" wrapText="1"/>
    </xf>
    <xf numFmtId="0" fontId="9" fillId="34" borderId="22" xfId="0" applyNumberFormat="1" applyFont="1" applyFill="1" applyBorder="1" applyAlignment="1">
      <alignment horizontal="center" vertical="center" wrapText="1"/>
    </xf>
    <xf numFmtId="0" fontId="9" fillId="34" borderId="13" xfId="0" applyNumberFormat="1" applyFont="1" applyFill="1" applyBorder="1" applyAlignment="1">
      <alignment horizontal="center" vertical="center" wrapText="1"/>
    </xf>
    <xf numFmtId="49" fontId="9" fillId="34" borderId="11" xfId="0" applyNumberFormat="1" applyFont="1" applyFill="1" applyBorder="1" applyAlignment="1" applyProtection="1">
      <alignment horizontal="center" vertical="center" wrapText="1"/>
      <protection/>
    </xf>
    <xf numFmtId="49" fontId="9" fillId="34" borderId="21" xfId="0" applyNumberFormat="1" applyFont="1" applyFill="1" applyBorder="1" applyAlignment="1" applyProtection="1">
      <alignment horizontal="center" vertical="center" wrapText="1"/>
      <protection/>
    </xf>
    <xf numFmtId="49" fontId="0" fillId="34" borderId="0" xfId="0" applyNumberFormat="1" applyFill="1" applyAlignment="1">
      <alignment horizontal="left" vertical="top" wrapText="1"/>
    </xf>
    <xf numFmtId="49" fontId="9" fillId="34" borderId="20" xfId="0" applyNumberFormat="1" applyFont="1" applyFill="1" applyBorder="1" applyAlignment="1" applyProtection="1">
      <alignment horizontal="center" vertical="center" wrapText="1"/>
      <protection/>
    </xf>
    <xf numFmtId="49" fontId="0" fillId="0" borderId="24" xfId="0" applyNumberFormat="1" applyFont="1" applyFill="1" applyBorder="1" applyAlignment="1">
      <alignment horizontal="left"/>
    </xf>
    <xf numFmtId="0" fontId="6" fillId="33" borderId="10" xfId="0" applyNumberFormat="1" applyFont="1" applyFill="1" applyBorder="1" applyAlignment="1">
      <alignment horizontal="center" vertical="center" wrapText="1"/>
    </xf>
    <xf numFmtId="49" fontId="6" fillId="16" borderId="10" xfId="0" applyNumberFormat="1" applyFont="1" applyFill="1" applyBorder="1" applyAlignment="1" applyProtection="1">
      <alignment horizontal="center" vertical="center" wrapText="1"/>
      <protection/>
    </xf>
    <xf numFmtId="49" fontId="6" fillId="33" borderId="10" xfId="0" applyNumberFormat="1" applyFont="1" applyFill="1" applyBorder="1" applyAlignment="1" applyProtection="1">
      <alignment horizontal="center" vertical="center" wrapText="1"/>
      <protection/>
    </xf>
    <xf numFmtId="49" fontId="6" fillId="33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16" borderId="10" xfId="0" applyNumberFormat="1" applyFont="1" applyFill="1" applyBorder="1" applyAlignment="1">
      <alignment horizontal="center" vertical="center" wrapText="1"/>
    </xf>
    <xf numFmtId="1" fontId="6" fillId="33" borderId="10" xfId="0" applyNumberFormat="1" applyFont="1" applyFill="1" applyBorder="1" applyAlignment="1">
      <alignment horizontal="center" vertical="center" wrapText="1"/>
    </xf>
    <xf numFmtId="49" fontId="57" fillId="35" borderId="10" xfId="0" applyNumberFormat="1" applyFont="1" applyFill="1" applyBorder="1" applyAlignment="1" applyProtection="1">
      <alignment horizontal="center" vertical="center" wrapText="1"/>
      <protection/>
    </xf>
    <xf numFmtId="49" fontId="1" fillId="0" borderId="0" xfId="0" applyNumberFormat="1" applyFont="1" applyFill="1" applyAlignment="1">
      <alignment horizontal="center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2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 applyProtection="1">
      <alignment horizontal="center" vertical="center" wrapText="1"/>
      <protection/>
    </xf>
    <xf numFmtId="49" fontId="6" fillId="0" borderId="20" xfId="0" applyNumberFormat="1" applyFont="1" applyFill="1" applyBorder="1" applyAlignment="1" applyProtection="1">
      <alignment horizontal="center" vertical="center" wrapText="1"/>
      <protection/>
    </xf>
    <xf numFmtId="49" fontId="57" fillId="16" borderId="10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22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57" fillId="16" borderId="10" xfId="0" applyNumberFormat="1" applyFont="1" applyFill="1" applyBorder="1" applyAlignment="1" applyProtection="1">
      <alignment horizontal="center" vertical="center" wrapText="1"/>
      <protection/>
    </xf>
    <xf numFmtId="1" fontId="6" fillId="0" borderId="12" xfId="0" applyNumberFormat="1" applyFont="1" applyFill="1" applyBorder="1" applyAlignment="1">
      <alignment horizontal="center" vertical="center" wrapText="1"/>
    </xf>
    <xf numFmtId="1" fontId="6" fillId="0" borderId="22" xfId="0" applyNumberFormat="1" applyFont="1" applyFill="1" applyBorder="1" applyAlignment="1">
      <alignment horizontal="center" vertical="center" wrapText="1"/>
    </xf>
    <xf numFmtId="1" fontId="6" fillId="0" borderId="13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1" fontId="9" fillId="34" borderId="12" xfId="0" applyNumberFormat="1" applyFont="1" applyFill="1" applyBorder="1" applyAlignment="1">
      <alignment horizontal="center" vertical="center" wrapText="1"/>
    </xf>
    <xf numFmtId="1" fontId="9" fillId="34" borderId="22" xfId="0" applyNumberFormat="1" applyFont="1" applyFill="1" applyBorder="1" applyAlignment="1">
      <alignment horizontal="center" vertical="center" wrapText="1"/>
    </xf>
    <xf numFmtId="1" fontId="9" fillId="34" borderId="13" xfId="0" applyNumberFormat="1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 applyProtection="1">
      <alignment horizontal="center" vertical="center" wrapText="1"/>
      <protection/>
    </xf>
    <xf numFmtId="1" fontId="9" fillId="34" borderId="10" xfId="0" applyNumberFormat="1" applyFont="1" applyFill="1" applyBorder="1" applyAlignment="1">
      <alignment horizontal="center" vertical="center"/>
    </xf>
    <xf numFmtId="49" fontId="0" fillId="34" borderId="24" xfId="0" applyNumberFormat="1" applyFont="1" applyFill="1" applyBorder="1" applyAlignment="1">
      <alignment horizontal="right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2" xfId="43"/>
    <cellStyle name="Comma 3" xfId="44"/>
    <cellStyle name="Currency" xfId="45"/>
    <cellStyle name="Currency [0]" xfId="46"/>
    <cellStyle name="Check Cell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 2" xfId="59"/>
    <cellStyle name="Note" xfId="60"/>
    <cellStyle name="Output" xfId="61"/>
    <cellStyle name="Percent" xfId="62"/>
    <cellStyle name="Percent 2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</xdr:row>
      <xdr:rowOff>0</xdr:rowOff>
    </xdr:from>
    <xdr:ext cx="85725" cy="257175"/>
    <xdr:sp fLocksText="0">
      <xdr:nvSpPr>
        <xdr:cNvPr id="1" name="Text Box 1"/>
        <xdr:cNvSpPr txBox="1">
          <a:spLocks noChangeArrowheads="1"/>
        </xdr:cNvSpPr>
      </xdr:nvSpPr>
      <xdr:spPr>
        <a:xfrm>
          <a:off x="3162300" y="84772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57175"/>
    <xdr:sp fLocksText="0">
      <xdr:nvSpPr>
        <xdr:cNvPr id="2" name="Text Box 1"/>
        <xdr:cNvSpPr txBox="1">
          <a:spLocks noChangeArrowheads="1"/>
        </xdr:cNvSpPr>
      </xdr:nvSpPr>
      <xdr:spPr>
        <a:xfrm>
          <a:off x="3162300" y="84772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57175"/>
    <xdr:sp fLocksText="0">
      <xdr:nvSpPr>
        <xdr:cNvPr id="3" name="Text Box 1"/>
        <xdr:cNvSpPr txBox="1">
          <a:spLocks noChangeArrowheads="1"/>
        </xdr:cNvSpPr>
      </xdr:nvSpPr>
      <xdr:spPr>
        <a:xfrm>
          <a:off x="3162300" y="84772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1" name="Text Box 1"/>
        <xdr:cNvSpPr txBox="1">
          <a:spLocks noChangeArrowheads="1"/>
        </xdr:cNvSpPr>
      </xdr:nvSpPr>
      <xdr:spPr>
        <a:xfrm>
          <a:off x="2219325" y="8096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2" name="Text Box 1"/>
        <xdr:cNvSpPr txBox="1">
          <a:spLocks noChangeArrowheads="1"/>
        </xdr:cNvSpPr>
      </xdr:nvSpPr>
      <xdr:spPr>
        <a:xfrm>
          <a:off x="2219325" y="8096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3" name="Text Box 1"/>
        <xdr:cNvSpPr txBox="1">
          <a:spLocks noChangeArrowheads="1"/>
        </xdr:cNvSpPr>
      </xdr:nvSpPr>
      <xdr:spPr>
        <a:xfrm>
          <a:off x="2219325" y="8096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76225"/>
    <xdr:sp fLocksText="0">
      <xdr:nvSpPr>
        <xdr:cNvPr id="4" name="Text Box 1"/>
        <xdr:cNvSpPr txBox="1">
          <a:spLocks noChangeArrowheads="1"/>
        </xdr:cNvSpPr>
      </xdr:nvSpPr>
      <xdr:spPr>
        <a:xfrm>
          <a:off x="2219325" y="8096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76225"/>
    <xdr:sp fLocksText="0">
      <xdr:nvSpPr>
        <xdr:cNvPr id="5" name="Text Box 1"/>
        <xdr:cNvSpPr txBox="1">
          <a:spLocks noChangeArrowheads="1"/>
        </xdr:cNvSpPr>
      </xdr:nvSpPr>
      <xdr:spPr>
        <a:xfrm>
          <a:off x="2219325" y="8096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76225"/>
    <xdr:sp fLocksText="0">
      <xdr:nvSpPr>
        <xdr:cNvPr id="6" name="Text Box 1"/>
        <xdr:cNvSpPr txBox="1">
          <a:spLocks noChangeArrowheads="1"/>
        </xdr:cNvSpPr>
      </xdr:nvSpPr>
      <xdr:spPr>
        <a:xfrm>
          <a:off x="2219325" y="8096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1" name="Text Box 1"/>
        <xdr:cNvSpPr txBox="1">
          <a:spLocks noChangeArrowheads="1"/>
        </xdr:cNvSpPr>
      </xdr:nvSpPr>
      <xdr:spPr>
        <a:xfrm>
          <a:off x="2438400" y="8191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2" name="Text Box 1"/>
        <xdr:cNvSpPr txBox="1">
          <a:spLocks noChangeArrowheads="1"/>
        </xdr:cNvSpPr>
      </xdr:nvSpPr>
      <xdr:spPr>
        <a:xfrm>
          <a:off x="2438400" y="8191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3" name="Text Box 1"/>
        <xdr:cNvSpPr txBox="1">
          <a:spLocks noChangeArrowheads="1"/>
        </xdr:cNvSpPr>
      </xdr:nvSpPr>
      <xdr:spPr>
        <a:xfrm>
          <a:off x="2438400" y="8191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85750"/>
    <xdr:sp fLocksText="0">
      <xdr:nvSpPr>
        <xdr:cNvPr id="4" name="Text Box 1"/>
        <xdr:cNvSpPr txBox="1">
          <a:spLocks noChangeArrowheads="1"/>
        </xdr:cNvSpPr>
      </xdr:nvSpPr>
      <xdr:spPr>
        <a:xfrm>
          <a:off x="2438400" y="81915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85750"/>
    <xdr:sp fLocksText="0">
      <xdr:nvSpPr>
        <xdr:cNvPr id="5" name="Text Box 1"/>
        <xdr:cNvSpPr txBox="1">
          <a:spLocks noChangeArrowheads="1"/>
        </xdr:cNvSpPr>
      </xdr:nvSpPr>
      <xdr:spPr>
        <a:xfrm>
          <a:off x="2438400" y="81915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85750"/>
    <xdr:sp fLocksText="0">
      <xdr:nvSpPr>
        <xdr:cNvPr id="6" name="Text Box 1"/>
        <xdr:cNvSpPr txBox="1">
          <a:spLocks noChangeArrowheads="1"/>
        </xdr:cNvSpPr>
      </xdr:nvSpPr>
      <xdr:spPr>
        <a:xfrm>
          <a:off x="2438400" y="81915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1" name="Text Box 1"/>
        <xdr:cNvSpPr txBox="1">
          <a:spLocks noChangeArrowheads="1"/>
        </xdr:cNvSpPr>
      </xdr:nvSpPr>
      <xdr:spPr>
        <a:xfrm>
          <a:off x="2905125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2" name="Text Box 1"/>
        <xdr:cNvSpPr txBox="1">
          <a:spLocks noChangeArrowheads="1"/>
        </xdr:cNvSpPr>
      </xdr:nvSpPr>
      <xdr:spPr>
        <a:xfrm>
          <a:off x="2905125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3" name="Text Box 1"/>
        <xdr:cNvSpPr txBox="1">
          <a:spLocks noChangeArrowheads="1"/>
        </xdr:cNvSpPr>
      </xdr:nvSpPr>
      <xdr:spPr>
        <a:xfrm>
          <a:off x="2905125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4" name="Text Box 1"/>
        <xdr:cNvSpPr txBox="1">
          <a:spLocks noChangeArrowheads="1"/>
        </xdr:cNvSpPr>
      </xdr:nvSpPr>
      <xdr:spPr>
        <a:xfrm>
          <a:off x="2905125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5" name="Text Box 1"/>
        <xdr:cNvSpPr txBox="1">
          <a:spLocks noChangeArrowheads="1"/>
        </xdr:cNvSpPr>
      </xdr:nvSpPr>
      <xdr:spPr>
        <a:xfrm>
          <a:off x="2905125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6" name="Text Box 1"/>
        <xdr:cNvSpPr txBox="1">
          <a:spLocks noChangeArrowheads="1"/>
        </xdr:cNvSpPr>
      </xdr:nvSpPr>
      <xdr:spPr>
        <a:xfrm>
          <a:off x="2905125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1</xdr:row>
      <xdr:rowOff>0</xdr:rowOff>
    </xdr:from>
    <xdr:ext cx="85725" cy="38100"/>
    <xdr:sp fLocksText="0">
      <xdr:nvSpPr>
        <xdr:cNvPr id="1" name="Text Box 1"/>
        <xdr:cNvSpPr txBox="1">
          <a:spLocks noChangeArrowheads="1"/>
        </xdr:cNvSpPr>
      </xdr:nvSpPr>
      <xdr:spPr>
        <a:xfrm>
          <a:off x="1990725" y="10477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85725" cy="38100"/>
    <xdr:sp fLocksText="0">
      <xdr:nvSpPr>
        <xdr:cNvPr id="2" name="Text Box 1"/>
        <xdr:cNvSpPr txBox="1">
          <a:spLocks noChangeArrowheads="1"/>
        </xdr:cNvSpPr>
      </xdr:nvSpPr>
      <xdr:spPr>
        <a:xfrm>
          <a:off x="1990725" y="10477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85725" cy="38100"/>
    <xdr:sp fLocksText="0">
      <xdr:nvSpPr>
        <xdr:cNvPr id="3" name="Text Box 1"/>
        <xdr:cNvSpPr txBox="1">
          <a:spLocks noChangeArrowheads="1"/>
        </xdr:cNvSpPr>
      </xdr:nvSpPr>
      <xdr:spPr>
        <a:xfrm>
          <a:off x="1990725" y="10477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</xdr:row>
      <xdr:rowOff>0</xdr:rowOff>
    </xdr:from>
    <xdr:ext cx="85725" cy="257175"/>
    <xdr:sp fLocksText="0">
      <xdr:nvSpPr>
        <xdr:cNvPr id="1" name="Text Box 1"/>
        <xdr:cNvSpPr txBox="1">
          <a:spLocks noChangeArrowheads="1"/>
        </xdr:cNvSpPr>
      </xdr:nvSpPr>
      <xdr:spPr>
        <a:xfrm>
          <a:off x="2419350" y="84772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57175"/>
    <xdr:sp fLocksText="0">
      <xdr:nvSpPr>
        <xdr:cNvPr id="2" name="Text Box 1"/>
        <xdr:cNvSpPr txBox="1">
          <a:spLocks noChangeArrowheads="1"/>
        </xdr:cNvSpPr>
      </xdr:nvSpPr>
      <xdr:spPr>
        <a:xfrm>
          <a:off x="2419350" y="84772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57175"/>
    <xdr:sp fLocksText="0">
      <xdr:nvSpPr>
        <xdr:cNvPr id="3" name="Text Box 1"/>
        <xdr:cNvSpPr txBox="1">
          <a:spLocks noChangeArrowheads="1"/>
        </xdr:cNvSpPr>
      </xdr:nvSpPr>
      <xdr:spPr>
        <a:xfrm>
          <a:off x="2419350" y="84772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95275"/>
    <xdr:sp fLocksText="0">
      <xdr:nvSpPr>
        <xdr:cNvPr id="4" name="Text Box 1"/>
        <xdr:cNvSpPr txBox="1">
          <a:spLocks noChangeArrowheads="1"/>
        </xdr:cNvSpPr>
      </xdr:nvSpPr>
      <xdr:spPr>
        <a:xfrm>
          <a:off x="2419350" y="847725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95275"/>
    <xdr:sp fLocksText="0">
      <xdr:nvSpPr>
        <xdr:cNvPr id="5" name="Text Box 1"/>
        <xdr:cNvSpPr txBox="1">
          <a:spLocks noChangeArrowheads="1"/>
        </xdr:cNvSpPr>
      </xdr:nvSpPr>
      <xdr:spPr>
        <a:xfrm>
          <a:off x="2419350" y="847725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95275"/>
    <xdr:sp fLocksText="0">
      <xdr:nvSpPr>
        <xdr:cNvPr id="6" name="Text Box 1"/>
        <xdr:cNvSpPr txBox="1">
          <a:spLocks noChangeArrowheads="1"/>
        </xdr:cNvSpPr>
      </xdr:nvSpPr>
      <xdr:spPr>
        <a:xfrm>
          <a:off x="2419350" y="847725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V39"/>
  <sheetViews>
    <sheetView view="pageBreakPreview" zoomScaleSheetLayoutView="100" zoomScalePageLayoutView="0" workbookViewId="0" topLeftCell="A16">
      <selection activeCell="I34" sqref="I34"/>
    </sheetView>
  </sheetViews>
  <sheetFormatPr defaultColWidth="9.00390625" defaultRowHeight="15.75"/>
  <cols>
    <col min="1" max="1" width="3.50390625" style="1" customWidth="1"/>
    <col min="2" max="2" width="25.875" style="1" customWidth="1"/>
    <col min="3" max="3" width="6.25390625" style="1" customWidth="1"/>
    <col min="4" max="4" width="5.875" style="1" customWidth="1"/>
    <col min="5" max="5" width="8.125" style="1" customWidth="1"/>
    <col min="6" max="6" width="4.875" style="1" customWidth="1"/>
    <col min="7" max="7" width="4.625" style="1" customWidth="1"/>
    <col min="8" max="8" width="6.50390625" style="1" customWidth="1"/>
    <col min="9" max="9" width="6.125" style="1" customWidth="1"/>
    <col min="10" max="10" width="7.625" style="1" customWidth="1"/>
    <col min="11" max="11" width="6.875" style="1" customWidth="1"/>
    <col min="12" max="12" width="6.75390625" style="5" customWidth="1"/>
    <col min="13" max="13" width="7.625" style="5" customWidth="1"/>
    <col min="14" max="14" width="6.75390625" style="5" customWidth="1"/>
    <col min="15" max="16" width="5.25390625" style="5" customWidth="1"/>
    <col min="17" max="17" width="5.625" style="5" customWidth="1"/>
    <col min="18" max="18" width="7.875" style="5" customWidth="1"/>
    <col min="19" max="19" width="5.75390625" style="5" customWidth="1"/>
    <col min="20" max="20" width="6.00390625" style="5" customWidth="1"/>
    <col min="21" max="21" width="5.50390625" style="5" customWidth="1"/>
    <col min="22" max="22" width="7.00390625" style="5" customWidth="1"/>
    <col min="23" max="16384" width="9.00390625" style="1" customWidth="1"/>
  </cols>
  <sheetData>
    <row r="1" spans="1:22" ht="66.75" customHeight="1">
      <c r="A1" s="190" t="s">
        <v>115</v>
      </c>
      <c r="B1" s="190"/>
      <c r="C1" s="190"/>
      <c r="D1" s="190"/>
      <c r="E1" s="188" t="s">
        <v>88</v>
      </c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68" t="s">
        <v>114</v>
      </c>
      <c r="R1" s="169"/>
      <c r="S1" s="169"/>
      <c r="T1" s="169"/>
      <c r="U1" s="169"/>
      <c r="V1" s="169"/>
    </row>
    <row r="2" spans="1:22" ht="15.75" customHeight="1">
      <c r="A2" s="8"/>
      <c r="B2" s="10"/>
      <c r="C2" s="10"/>
      <c r="D2" s="10"/>
      <c r="E2" s="3"/>
      <c r="F2" s="3"/>
      <c r="G2" s="3"/>
      <c r="H2" s="16"/>
      <c r="I2" s="17">
        <f>COUNTBLANK(E9:V37)</f>
        <v>522</v>
      </c>
      <c r="J2" s="17">
        <f>COUNTA(E9:V37)</f>
        <v>0</v>
      </c>
      <c r="K2" s="17">
        <f>I2+J2</f>
        <v>522</v>
      </c>
      <c r="L2" s="18"/>
      <c r="M2" s="9"/>
      <c r="N2" s="9"/>
      <c r="O2" s="9"/>
      <c r="P2" s="9"/>
      <c r="Q2" s="189" t="s">
        <v>89</v>
      </c>
      <c r="R2" s="189"/>
      <c r="S2" s="189"/>
      <c r="T2" s="189"/>
      <c r="U2" s="189"/>
      <c r="V2" s="189"/>
    </row>
    <row r="3" spans="1:22" s="6" customFormat="1" ht="15.75" customHeight="1">
      <c r="A3" s="154" t="s">
        <v>19</v>
      </c>
      <c r="B3" s="155"/>
      <c r="C3" s="185" t="s">
        <v>98</v>
      </c>
      <c r="D3" s="165" t="s">
        <v>100</v>
      </c>
      <c r="E3" s="162" t="s">
        <v>4</v>
      </c>
      <c r="F3" s="164"/>
      <c r="G3" s="178" t="s">
        <v>34</v>
      </c>
      <c r="H3" s="170" t="s">
        <v>65</v>
      </c>
      <c r="I3" s="181" t="s">
        <v>35</v>
      </c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3"/>
      <c r="U3" s="178" t="s">
        <v>77</v>
      </c>
      <c r="V3" s="184" t="s">
        <v>82</v>
      </c>
    </row>
    <row r="4" spans="1:22" s="7" customFormat="1" ht="15.75" customHeight="1">
      <c r="A4" s="156"/>
      <c r="B4" s="157"/>
      <c r="C4" s="186"/>
      <c r="D4" s="166"/>
      <c r="E4" s="165" t="s">
        <v>102</v>
      </c>
      <c r="F4" s="165" t="s">
        <v>59</v>
      </c>
      <c r="G4" s="179"/>
      <c r="H4" s="171"/>
      <c r="I4" s="160" t="s">
        <v>35</v>
      </c>
      <c r="J4" s="162" t="s">
        <v>36</v>
      </c>
      <c r="K4" s="163"/>
      <c r="L4" s="163"/>
      <c r="M4" s="163"/>
      <c r="N4" s="163"/>
      <c r="O4" s="163"/>
      <c r="P4" s="163"/>
      <c r="Q4" s="164"/>
      <c r="R4" s="170" t="s">
        <v>104</v>
      </c>
      <c r="S4" s="160" t="s">
        <v>112</v>
      </c>
      <c r="T4" s="170" t="s">
        <v>64</v>
      </c>
      <c r="U4" s="179"/>
      <c r="V4" s="184"/>
    </row>
    <row r="5" spans="1:22" s="6" customFormat="1" ht="15.75" customHeight="1">
      <c r="A5" s="156"/>
      <c r="B5" s="157"/>
      <c r="C5" s="186"/>
      <c r="D5" s="166"/>
      <c r="E5" s="166"/>
      <c r="F5" s="166"/>
      <c r="G5" s="179"/>
      <c r="H5" s="171"/>
      <c r="I5" s="173"/>
      <c r="J5" s="160" t="s">
        <v>58</v>
      </c>
      <c r="K5" s="162" t="s">
        <v>60</v>
      </c>
      <c r="L5" s="163"/>
      <c r="M5" s="163"/>
      <c r="N5" s="163"/>
      <c r="O5" s="163"/>
      <c r="P5" s="163"/>
      <c r="Q5" s="164"/>
      <c r="R5" s="171"/>
      <c r="S5" s="173"/>
      <c r="T5" s="171"/>
      <c r="U5" s="179"/>
      <c r="V5" s="184"/>
    </row>
    <row r="6" spans="1:22" s="6" customFormat="1" ht="15.75" customHeight="1">
      <c r="A6" s="156"/>
      <c r="B6" s="157"/>
      <c r="C6" s="186"/>
      <c r="D6" s="166"/>
      <c r="E6" s="166"/>
      <c r="F6" s="166"/>
      <c r="G6" s="179"/>
      <c r="H6" s="171"/>
      <c r="I6" s="173"/>
      <c r="J6" s="173"/>
      <c r="K6" s="160" t="s">
        <v>72</v>
      </c>
      <c r="L6" s="162" t="s">
        <v>60</v>
      </c>
      <c r="M6" s="163"/>
      <c r="N6" s="164"/>
      <c r="O6" s="160" t="s">
        <v>40</v>
      </c>
      <c r="P6" s="160" t="s">
        <v>111</v>
      </c>
      <c r="Q6" s="160" t="s">
        <v>43</v>
      </c>
      <c r="R6" s="171"/>
      <c r="S6" s="173"/>
      <c r="T6" s="171"/>
      <c r="U6" s="179"/>
      <c r="V6" s="184"/>
    </row>
    <row r="7" spans="1:22" s="6" customFormat="1" ht="44.25" customHeight="1">
      <c r="A7" s="158"/>
      <c r="B7" s="159"/>
      <c r="C7" s="187"/>
      <c r="D7" s="167"/>
      <c r="E7" s="167"/>
      <c r="F7" s="167"/>
      <c r="G7" s="180"/>
      <c r="H7" s="172"/>
      <c r="I7" s="161"/>
      <c r="J7" s="161"/>
      <c r="K7" s="161"/>
      <c r="L7" s="21" t="s">
        <v>37</v>
      </c>
      <c r="M7" s="21" t="s">
        <v>38</v>
      </c>
      <c r="N7" s="21" t="s">
        <v>50</v>
      </c>
      <c r="O7" s="161"/>
      <c r="P7" s="161"/>
      <c r="Q7" s="161"/>
      <c r="R7" s="172"/>
      <c r="S7" s="161"/>
      <c r="T7" s="172"/>
      <c r="U7" s="180"/>
      <c r="V7" s="184"/>
    </row>
    <row r="8" spans="1:22" ht="14.25" customHeight="1">
      <c r="A8" s="162" t="s">
        <v>3</v>
      </c>
      <c r="B8" s="164"/>
      <c r="C8" s="21" t="s">
        <v>12</v>
      </c>
      <c r="D8" s="21" t="s">
        <v>13</v>
      </c>
      <c r="E8" s="21" t="s">
        <v>18</v>
      </c>
      <c r="F8" s="21" t="s">
        <v>20</v>
      </c>
      <c r="G8" s="21" t="s">
        <v>21</v>
      </c>
      <c r="H8" s="21" t="s">
        <v>22</v>
      </c>
      <c r="I8" s="21" t="s">
        <v>23</v>
      </c>
      <c r="J8" s="21" t="s">
        <v>24</v>
      </c>
      <c r="K8" s="21" t="s">
        <v>25</v>
      </c>
      <c r="L8" s="21" t="s">
        <v>27</v>
      </c>
      <c r="M8" s="21" t="s">
        <v>28</v>
      </c>
      <c r="N8" s="21" t="s">
        <v>78</v>
      </c>
      <c r="O8" s="21" t="s">
        <v>75</v>
      </c>
      <c r="P8" s="21" t="s">
        <v>79</v>
      </c>
      <c r="Q8" s="21" t="s">
        <v>80</v>
      </c>
      <c r="R8" s="21" t="s">
        <v>81</v>
      </c>
      <c r="S8" s="21" t="s">
        <v>85</v>
      </c>
      <c r="T8" s="21" t="s">
        <v>97</v>
      </c>
      <c r="U8" s="21" t="s">
        <v>99</v>
      </c>
      <c r="V8" s="21" t="s">
        <v>113</v>
      </c>
    </row>
    <row r="9" spans="1:22" ht="14.25" customHeight="1">
      <c r="A9" s="162" t="s">
        <v>10</v>
      </c>
      <c r="B9" s="164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</row>
    <row r="10" spans="1:22" ht="14.25" customHeight="1">
      <c r="A10" s="21" t="s">
        <v>0</v>
      </c>
      <c r="B10" s="23" t="s">
        <v>66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</row>
    <row r="11" spans="1:22" ht="14.25" customHeight="1">
      <c r="A11" s="24" t="s">
        <v>12</v>
      </c>
      <c r="B11" s="25" t="s">
        <v>29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</row>
    <row r="12" spans="1:22" ht="14.25" customHeight="1">
      <c r="A12" s="24" t="s">
        <v>13</v>
      </c>
      <c r="B12" s="26" t="s">
        <v>31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</row>
    <row r="13" spans="1:22" ht="14.25" customHeight="1">
      <c r="A13" s="24" t="s">
        <v>18</v>
      </c>
      <c r="B13" s="27" t="s">
        <v>105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</row>
    <row r="14" spans="1:22" ht="15.75">
      <c r="A14" s="24" t="s">
        <v>20</v>
      </c>
      <c r="B14" s="25" t="s">
        <v>109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9"/>
    </row>
    <row r="15" spans="1:22" ht="17.25" customHeight="1">
      <c r="A15" s="24" t="s">
        <v>21</v>
      </c>
      <c r="B15" s="28" t="s">
        <v>108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</row>
    <row r="16" spans="1:22" ht="17.25" customHeight="1">
      <c r="A16" s="24" t="s">
        <v>22</v>
      </c>
      <c r="B16" s="28" t="s">
        <v>110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</row>
    <row r="17" spans="1:22" ht="14.25" customHeight="1">
      <c r="A17" s="24" t="s">
        <v>23</v>
      </c>
      <c r="B17" s="25" t="s">
        <v>96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</row>
    <row r="18" spans="1:22" ht="14.25" customHeight="1">
      <c r="A18" s="24" t="s">
        <v>24</v>
      </c>
      <c r="B18" s="25" t="s">
        <v>30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</row>
    <row r="19" spans="1:22" ht="14.25" customHeight="1">
      <c r="A19" s="24" t="s">
        <v>25</v>
      </c>
      <c r="B19" s="25" t="s">
        <v>32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</row>
    <row r="20" spans="1:22" ht="14.25" customHeight="1">
      <c r="A20" s="24" t="s">
        <v>27</v>
      </c>
      <c r="B20" s="25" t="s">
        <v>33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</row>
    <row r="21" spans="1:22" ht="14.25" customHeight="1">
      <c r="A21" s="24" t="s">
        <v>28</v>
      </c>
      <c r="B21" s="25" t="s">
        <v>107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</row>
    <row r="22" spans="1:22" ht="14.25" customHeight="1">
      <c r="A22" s="24" t="s">
        <v>78</v>
      </c>
      <c r="B22" s="25" t="s">
        <v>106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</row>
    <row r="23" spans="1:22" ht="14.25" customHeight="1">
      <c r="A23" s="24" t="s">
        <v>75</v>
      </c>
      <c r="B23" s="25" t="s">
        <v>76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</row>
    <row r="24" spans="1:22" ht="14.25" customHeight="1">
      <c r="A24" s="21" t="s">
        <v>1</v>
      </c>
      <c r="B24" s="23" t="s">
        <v>67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</row>
    <row r="25" spans="1:22" ht="14.25" customHeight="1">
      <c r="A25" s="24" t="s">
        <v>12</v>
      </c>
      <c r="B25" s="25" t="s">
        <v>29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</row>
    <row r="26" spans="1:22" ht="14.25" customHeight="1">
      <c r="A26" s="24" t="s">
        <v>13</v>
      </c>
      <c r="B26" s="26" t="s">
        <v>31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</row>
    <row r="27" spans="1:22" ht="14.25" customHeight="1">
      <c r="A27" s="24" t="s">
        <v>18</v>
      </c>
      <c r="B27" s="27" t="s">
        <v>105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</row>
    <row r="28" spans="1:22" ht="14.25" customHeight="1">
      <c r="A28" s="24" t="s">
        <v>20</v>
      </c>
      <c r="B28" s="25" t="s">
        <v>109</v>
      </c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</row>
    <row r="29" spans="1:22" ht="15.75">
      <c r="A29" s="24" t="s">
        <v>21</v>
      </c>
      <c r="B29" s="28" t="s">
        <v>108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9"/>
    </row>
    <row r="30" spans="1:22" ht="14.25" customHeight="1">
      <c r="A30" s="24" t="s">
        <v>22</v>
      </c>
      <c r="B30" s="25" t="s">
        <v>95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</row>
    <row r="31" spans="1:22" ht="14.25" customHeight="1">
      <c r="A31" s="24" t="s">
        <v>23</v>
      </c>
      <c r="B31" s="25" t="s">
        <v>96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</row>
    <row r="32" spans="1:22" ht="14.25" customHeight="1">
      <c r="A32" s="24" t="s">
        <v>24</v>
      </c>
      <c r="B32" s="25" t="s">
        <v>30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</row>
    <row r="33" spans="1:22" ht="14.25" customHeight="1">
      <c r="A33" s="24" t="s">
        <v>25</v>
      </c>
      <c r="B33" s="25" t="s">
        <v>32</v>
      </c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</row>
    <row r="34" spans="1:22" ht="14.25" customHeight="1">
      <c r="A34" s="24" t="s">
        <v>27</v>
      </c>
      <c r="B34" s="25" t="s">
        <v>33</v>
      </c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</row>
    <row r="35" spans="1:22" ht="14.25" customHeight="1">
      <c r="A35" s="24" t="s">
        <v>28</v>
      </c>
      <c r="B35" s="25" t="s">
        <v>107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</row>
    <row r="36" spans="1:22" ht="14.25" customHeight="1">
      <c r="A36" s="24" t="s">
        <v>78</v>
      </c>
      <c r="B36" s="25" t="s">
        <v>106</v>
      </c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</row>
    <row r="37" spans="1:22" ht="14.25" customHeight="1">
      <c r="A37" s="24" t="s">
        <v>75</v>
      </c>
      <c r="B37" s="25" t="s">
        <v>76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</row>
    <row r="38" spans="1:22" s="2" customFormat="1" ht="45.75" customHeight="1">
      <c r="A38" s="174" t="s">
        <v>86</v>
      </c>
      <c r="B38" s="174"/>
      <c r="C38" s="174"/>
      <c r="D38" s="174"/>
      <c r="E38" s="174"/>
      <c r="F38" s="174"/>
      <c r="G38" s="174"/>
      <c r="H38" s="174"/>
      <c r="I38" s="4"/>
      <c r="J38" s="4"/>
      <c r="K38" s="4"/>
      <c r="L38" s="4"/>
      <c r="M38" s="4"/>
      <c r="O38" s="176" t="s">
        <v>94</v>
      </c>
      <c r="P38" s="176"/>
      <c r="Q38" s="176"/>
      <c r="R38" s="176"/>
      <c r="S38" s="176"/>
      <c r="T38" s="176"/>
      <c r="U38" s="176"/>
      <c r="V38" s="176"/>
    </row>
    <row r="39" spans="1:22" ht="15.75">
      <c r="A39" s="175"/>
      <c r="B39" s="175"/>
      <c r="C39" s="175"/>
      <c r="D39" s="175"/>
      <c r="E39" s="175"/>
      <c r="F39" s="175"/>
      <c r="G39" s="175"/>
      <c r="H39" s="175"/>
      <c r="O39" s="177"/>
      <c r="P39" s="177"/>
      <c r="Q39" s="177"/>
      <c r="R39" s="177"/>
      <c r="S39" s="177"/>
      <c r="T39" s="177"/>
      <c r="U39" s="177"/>
      <c r="V39" s="177"/>
    </row>
  </sheetData>
  <sheetProtection/>
  <mergeCells count="31">
    <mergeCell ref="A1:D1"/>
    <mergeCell ref="P6:P7"/>
    <mergeCell ref="A9:B9"/>
    <mergeCell ref="A8:B8"/>
    <mergeCell ref="C3:C7"/>
    <mergeCell ref="S4:S7"/>
    <mergeCell ref="E1:P1"/>
    <mergeCell ref="G3:G7"/>
    <mergeCell ref="K6:K7"/>
    <mergeCell ref="R4:R7"/>
    <mergeCell ref="Q2:V2"/>
    <mergeCell ref="K5:Q5"/>
    <mergeCell ref="A38:H39"/>
    <mergeCell ref="O38:V39"/>
    <mergeCell ref="U3:U7"/>
    <mergeCell ref="J5:J7"/>
    <mergeCell ref="F4:F7"/>
    <mergeCell ref="I3:T3"/>
    <mergeCell ref="T4:T7"/>
    <mergeCell ref="V3:V7"/>
    <mergeCell ref="Q6:Q7"/>
    <mergeCell ref="A3:B7"/>
    <mergeCell ref="O6:O7"/>
    <mergeCell ref="L6:N6"/>
    <mergeCell ref="D3:D7"/>
    <mergeCell ref="Q1:V1"/>
    <mergeCell ref="E3:F3"/>
    <mergeCell ref="J4:Q4"/>
    <mergeCell ref="E4:E7"/>
    <mergeCell ref="H3:H7"/>
    <mergeCell ref="I4:I7"/>
  </mergeCells>
  <printOptions/>
  <pageMargins left="0.1968503937007874" right="0.1968503937007874" top="0.1968503937007874" bottom="0" header="0.1968503937007874" footer="0.1968503937007874"/>
  <pageSetup horizontalDpi="600" verticalDpi="600" orientation="landscape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X24"/>
  <sheetViews>
    <sheetView view="pageBreakPreview" zoomScaleSheetLayoutView="100" zoomScalePageLayoutView="0" workbookViewId="0" topLeftCell="A4">
      <selection activeCell="A9" sqref="A9:V22"/>
    </sheetView>
  </sheetViews>
  <sheetFormatPr defaultColWidth="9.00390625" defaultRowHeight="15.75"/>
  <cols>
    <col min="1" max="1" width="3.25390625" style="1" customWidth="1"/>
    <col min="2" max="2" width="13.375" style="1" customWidth="1"/>
    <col min="3" max="3" width="6.50390625" style="1" customWidth="1"/>
    <col min="4" max="4" width="6.00390625" style="1" customWidth="1"/>
    <col min="5" max="5" width="8.50390625" style="1" customWidth="1"/>
    <col min="6" max="6" width="5.75390625" style="1" customWidth="1"/>
    <col min="7" max="7" width="5.00390625" style="1" customWidth="1"/>
    <col min="8" max="8" width="6.75390625" style="1" customWidth="1"/>
    <col min="9" max="9" width="6.125" style="1" customWidth="1"/>
    <col min="10" max="12" width="6.75390625" style="1" customWidth="1"/>
    <col min="13" max="13" width="8.125" style="5" customWidth="1"/>
    <col min="14" max="14" width="7.25390625" style="5" customWidth="1"/>
    <col min="15" max="16" width="5.375" style="5" customWidth="1"/>
    <col min="17" max="17" width="7.125" style="5" customWidth="1"/>
    <col min="18" max="18" width="8.00390625" style="5" customWidth="1"/>
    <col min="19" max="19" width="5.375" style="5" customWidth="1"/>
    <col min="20" max="20" width="5.25390625" style="5" customWidth="1"/>
    <col min="21" max="21" width="6.125" style="5" customWidth="1"/>
    <col min="22" max="22" width="7.375" style="5" customWidth="1"/>
    <col min="23" max="16384" width="9.00390625" style="1" customWidth="1"/>
  </cols>
  <sheetData>
    <row r="1" spans="1:22" ht="63.75" customHeight="1">
      <c r="A1" s="190" t="s">
        <v>116</v>
      </c>
      <c r="B1" s="190"/>
      <c r="C1" s="190"/>
      <c r="D1" s="190"/>
      <c r="E1" s="190"/>
      <c r="F1" s="188" t="s">
        <v>91</v>
      </c>
      <c r="G1" s="188"/>
      <c r="H1" s="188"/>
      <c r="I1" s="188"/>
      <c r="J1" s="188"/>
      <c r="K1" s="188"/>
      <c r="L1" s="188"/>
      <c r="M1" s="188"/>
      <c r="N1" s="188"/>
      <c r="O1" s="188"/>
      <c r="P1" s="20"/>
      <c r="Q1" s="168" t="s">
        <v>114</v>
      </c>
      <c r="R1" s="168"/>
      <c r="S1" s="168"/>
      <c r="T1" s="168"/>
      <c r="U1" s="168"/>
      <c r="V1" s="168"/>
    </row>
    <row r="2" spans="1:22" ht="17.25" customHeight="1">
      <c r="A2" s="8"/>
      <c r="B2" s="10"/>
      <c r="C2" s="10"/>
      <c r="D2" s="10"/>
      <c r="E2" s="3"/>
      <c r="F2" s="3"/>
      <c r="G2" s="3"/>
      <c r="H2" s="3"/>
      <c r="I2" s="3"/>
      <c r="J2" s="16"/>
      <c r="K2" s="17">
        <f>COUNTBLANK(E8:V22)</f>
        <v>252</v>
      </c>
      <c r="L2" s="17">
        <f>COUNTA(E9:V22)</f>
        <v>0</v>
      </c>
      <c r="M2" s="19">
        <f>K2+L2</f>
        <v>252</v>
      </c>
      <c r="N2" s="18"/>
      <c r="O2" s="9"/>
      <c r="P2" s="9"/>
      <c r="Q2" s="9"/>
      <c r="R2" s="189" t="s">
        <v>74</v>
      </c>
      <c r="S2" s="189"/>
      <c r="T2" s="189"/>
      <c r="U2" s="189"/>
      <c r="V2" s="189"/>
    </row>
    <row r="3" spans="1:22" s="6" customFormat="1" ht="15.75" customHeight="1">
      <c r="A3" s="191" t="s">
        <v>121</v>
      </c>
      <c r="B3" s="192"/>
      <c r="C3" s="185" t="s">
        <v>98</v>
      </c>
      <c r="D3" s="184" t="s">
        <v>100</v>
      </c>
      <c r="E3" s="197" t="s">
        <v>4</v>
      </c>
      <c r="F3" s="198"/>
      <c r="G3" s="199" t="s">
        <v>34</v>
      </c>
      <c r="H3" s="199" t="s">
        <v>65</v>
      </c>
      <c r="I3" s="205" t="s">
        <v>35</v>
      </c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3" t="s">
        <v>77</v>
      </c>
      <c r="V3" s="184" t="s">
        <v>82</v>
      </c>
    </row>
    <row r="4" spans="1:22" s="7" customFormat="1" ht="15.75" customHeight="1">
      <c r="A4" s="193"/>
      <c r="B4" s="194"/>
      <c r="C4" s="186"/>
      <c r="D4" s="184"/>
      <c r="E4" s="165" t="s">
        <v>102</v>
      </c>
      <c r="F4" s="165" t="s">
        <v>59</v>
      </c>
      <c r="G4" s="199"/>
      <c r="H4" s="199"/>
      <c r="I4" s="199" t="s">
        <v>35</v>
      </c>
      <c r="J4" s="204" t="s">
        <v>36</v>
      </c>
      <c r="K4" s="204"/>
      <c r="L4" s="204"/>
      <c r="M4" s="204"/>
      <c r="N4" s="204"/>
      <c r="O4" s="204"/>
      <c r="P4" s="204"/>
      <c r="Q4" s="204"/>
      <c r="R4" s="170" t="s">
        <v>104</v>
      </c>
      <c r="S4" s="160" t="s">
        <v>112</v>
      </c>
      <c r="T4" s="170" t="s">
        <v>64</v>
      </c>
      <c r="U4" s="203"/>
      <c r="V4" s="184"/>
    </row>
    <row r="5" spans="1:22" s="6" customFormat="1" ht="15.75" customHeight="1">
      <c r="A5" s="193"/>
      <c r="B5" s="194"/>
      <c r="C5" s="186"/>
      <c r="D5" s="184"/>
      <c r="E5" s="166"/>
      <c r="F5" s="166"/>
      <c r="G5" s="199"/>
      <c r="H5" s="199"/>
      <c r="I5" s="199"/>
      <c r="J5" s="199" t="s">
        <v>58</v>
      </c>
      <c r="K5" s="200" t="s">
        <v>4</v>
      </c>
      <c r="L5" s="201"/>
      <c r="M5" s="201"/>
      <c r="N5" s="201"/>
      <c r="O5" s="201"/>
      <c r="P5" s="201"/>
      <c r="Q5" s="202"/>
      <c r="R5" s="171"/>
      <c r="S5" s="173"/>
      <c r="T5" s="171"/>
      <c r="U5" s="203"/>
      <c r="V5" s="184"/>
    </row>
    <row r="6" spans="1:22" s="6" customFormat="1" ht="15.75" customHeight="1">
      <c r="A6" s="193"/>
      <c r="B6" s="194"/>
      <c r="C6" s="186"/>
      <c r="D6" s="184"/>
      <c r="E6" s="166"/>
      <c r="F6" s="166"/>
      <c r="G6" s="199"/>
      <c r="H6" s="199"/>
      <c r="I6" s="199"/>
      <c r="J6" s="199"/>
      <c r="K6" s="170" t="s">
        <v>72</v>
      </c>
      <c r="L6" s="200" t="s">
        <v>4</v>
      </c>
      <c r="M6" s="201"/>
      <c r="N6" s="202"/>
      <c r="O6" s="170" t="s">
        <v>40</v>
      </c>
      <c r="P6" s="160" t="s">
        <v>111</v>
      </c>
      <c r="Q6" s="170" t="s">
        <v>43</v>
      </c>
      <c r="R6" s="171"/>
      <c r="S6" s="173"/>
      <c r="T6" s="171"/>
      <c r="U6" s="203"/>
      <c r="V6" s="184"/>
    </row>
    <row r="7" spans="1:22" s="6" customFormat="1" ht="51" customHeight="1">
      <c r="A7" s="193"/>
      <c r="B7" s="194"/>
      <c r="C7" s="187"/>
      <c r="D7" s="184"/>
      <c r="E7" s="167"/>
      <c r="F7" s="167"/>
      <c r="G7" s="199"/>
      <c r="H7" s="199"/>
      <c r="I7" s="199"/>
      <c r="J7" s="199"/>
      <c r="K7" s="172"/>
      <c r="L7" s="30" t="s">
        <v>37</v>
      </c>
      <c r="M7" s="30" t="s">
        <v>38</v>
      </c>
      <c r="N7" s="30" t="s">
        <v>123</v>
      </c>
      <c r="O7" s="172"/>
      <c r="P7" s="161"/>
      <c r="Q7" s="172"/>
      <c r="R7" s="172"/>
      <c r="S7" s="161"/>
      <c r="T7" s="172"/>
      <c r="U7" s="203"/>
      <c r="V7" s="184"/>
    </row>
    <row r="8" spans="1:22" ht="15.75">
      <c r="A8" s="195"/>
      <c r="B8" s="196"/>
      <c r="C8" s="21" t="s">
        <v>12</v>
      </c>
      <c r="D8" s="21" t="s">
        <v>13</v>
      </c>
      <c r="E8" s="21" t="s">
        <v>18</v>
      </c>
      <c r="F8" s="21" t="s">
        <v>20</v>
      </c>
      <c r="G8" s="21" t="s">
        <v>21</v>
      </c>
      <c r="H8" s="21" t="s">
        <v>22</v>
      </c>
      <c r="I8" s="21" t="s">
        <v>23</v>
      </c>
      <c r="J8" s="21" t="s">
        <v>24</v>
      </c>
      <c r="K8" s="21" t="s">
        <v>25</v>
      </c>
      <c r="L8" s="21" t="s">
        <v>27</v>
      </c>
      <c r="M8" s="21" t="s">
        <v>28</v>
      </c>
      <c r="N8" s="21" t="s">
        <v>78</v>
      </c>
      <c r="O8" s="21" t="s">
        <v>75</v>
      </c>
      <c r="P8" s="21" t="s">
        <v>79</v>
      </c>
      <c r="Q8" s="21" t="s">
        <v>80</v>
      </c>
      <c r="R8" s="21" t="s">
        <v>81</v>
      </c>
      <c r="S8" s="21" t="s">
        <v>85</v>
      </c>
      <c r="T8" s="21" t="s">
        <v>97</v>
      </c>
      <c r="U8" s="21" t="s">
        <v>99</v>
      </c>
      <c r="V8" s="21" t="s">
        <v>113</v>
      </c>
    </row>
    <row r="9" spans="1:24" ht="15.75">
      <c r="A9" s="21" t="s">
        <v>0</v>
      </c>
      <c r="B9" s="31" t="s">
        <v>70</v>
      </c>
      <c r="C9" s="22"/>
      <c r="D9" s="22"/>
      <c r="E9" s="22"/>
      <c r="F9" s="22"/>
      <c r="G9" s="22"/>
      <c r="H9" s="22"/>
      <c r="I9" s="22"/>
      <c r="J9" s="22"/>
      <c r="K9" s="22"/>
      <c r="L9" s="34"/>
      <c r="M9" s="34"/>
      <c r="N9" s="35"/>
      <c r="O9" s="22"/>
      <c r="P9" s="22"/>
      <c r="Q9" s="32"/>
      <c r="R9" s="32"/>
      <c r="S9" s="32"/>
      <c r="T9" s="32"/>
      <c r="U9" s="22"/>
      <c r="V9" s="22"/>
      <c r="X9" s="14"/>
    </row>
    <row r="10" spans="1:22" ht="15.75">
      <c r="A10" s="24" t="s">
        <v>12</v>
      </c>
      <c r="B10" s="33" t="s">
        <v>51</v>
      </c>
      <c r="C10" s="22"/>
      <c r="D10" s="22"/>
      <c r="E10" s="22"/>
      <c r="F10" s="22"/>
      <c r="G10" s="22"/>
      <c r="H10" s="22"/>
      <c r="I10" s="22"/>
      <c r="J10" s="22"/>
      <c r="K10" s="22"/>
      <c r="L10" s="34"/>
      <c r="M10" s="34"/>
      <c r="N10" s="35"/>
      <c r="O10" s="22"/>
      <c r="P10" s="22"/>
      <c r="Q10" s="22"/>
      <c r="R10" s="22"/>
      <c r="S10" s="22"/>
      <c r="T10" s="22"/>
      <c r="U10" s="22"/>
      <c r="V10" s="22"/>
    </row>
    <row r="11" spans="1:22" ht="15.75">
      <c r="A11" s="24" t="s">
        <v>13</v>
      </c>
      <c r="B11" s="33" t="s">
        <v>52</v>
      </c>
      <c r="C11" s="22"/>
      <c r="D11" s="22"/>
      <c r="E11" s="22"/>
      <c r="F11" s="22"/>
      <c r="G11" s="22"/>
      <c r="H11" s="22"/>
      <c r="I11" s="22"/>
      <c r="J11" s="22"/>
      <c r="K11" s="22"/>
      <c r="L11" s="34"/>
      <c r="M11" s="34"/>
      <c r="N11" s="35"/>
      <c r="O11" s="22"/>
      <c r="P11" s="22"/>
      <c r="Q11" s="22"/>
      <c r="R11" s="22"/>
      <c r="S11" s="22"/>
      <c r="T11" s="22"/>
      <c r="U11" s="22"/>
      <c r="V11" s="22"/>
    </row>
    <row r="12" spans="1:22" ht="15.75">
      <c r="A12" s="24" t="s">
        <v>18</v>
      </c>
      <c r="B12" s="33" t="s">
        <v>53</v>
      </c>
      <c r="C12" s="22"/>
      <c r="D12" s="22"/>
      <c r="E12" s="22"/>
      <c r="F12" s="22"/>
      <c r="G12" s="22"/>
      <c r="H12" s="22"/>
      <c r="I12" s="22"/>
      <c r="J12" s="22"/>
      <c r="K12" s="22"/>
      <c r="L12" s="34"/>
      <c r="M12" s="34"/>
      <c r="N12" s="35"/>
      <c r="O12" s="22"/>
      <c r="P12" s="22"/>
      <c r="Q12" s="22"/>
      <c r="R12" s="22"/>
      <c r="S12" s="22"/>
      <c r="T12" s="22"/>
      <c r="U12" s="22"/>
      <c r="V12" s="22"/>
    </row>
    <row r="13" spans="1:22" ht="15.75">
      <c r="A13" s="24" t="s">
        <v>20</v>
      </c>
      <c r="B13" s="33" t="s">
        <v>54</v>
      </c>
      <c r="C13" s="22"/>
      <c r="D13" s="22"/>
      <c r="E13" s="22"/>
      <c r="F13" s="22"/>
      <c r="G13" s="22"/>
      <c r="H13" s="22"/>
      <c r="I13" s="22"/>
      <c r="J13" s="22"/>
      <c r="K13" s="22"/>
      <c r="L13" s="34"/>
      <c r="M13" s="34"/>
      <c r="N13" s="35"/>
      <c r="O13" s="22"/>
      <c r="P13" s="22"/>
      <c r="Q13" s="22"/>
      <c r="R13" s="22"/>
      <c r="S13" s="22"/>
      <c r="T13" s="22"/>
      <c r="U13" s="22"/>
      <c r="V13" s="22"/>
    </row>
    <row r="14" spans="1:22" ht="15.75">
      <c r="A14" s="24" t="s">
        <v>21</v>
      </c>
      <c r="B14" s="33" t="s">
        <v>57</v>
      </c>
      <c r="C14" s="22"/>
      <c r="D14" s="22"/>
      <c r="E14" s="22"/>
      <c r="F14" s="22"/>
      <c r="G14" s="22"/>
      <c r="H14" s="22"/>
      <c r="I14" s="22"/>
      <c r="J14" s="22"/>
      <c r="K14" s="22"/>
      <c r="L14" s="34"/>
      <c r="M14" s="34"/>
      <c r="N14" s="35"/>
      <c r="O14" s="22"/>
      <c r="P14" s="22"/>
      <c r="Q14" s="22"/>
      <c r="R14" s="22"/>
      <c r="S14" s="22"/>
      <c r="T14" s="22"/>
      <c r="U14" s="22"/>
      <c r="V14" s="22"/>
    </row>
    <row r="15" spans="1:22" ht="15.75">
      <c r="A15" s="24" t="s">
        <v>22</v>
      </c>
      <c r="B15" s="33" t="s">
        <v>55</v>
      </c>
      <c r="C15" s="22"/>
      <c r="D15" s="22"/>
      <c r="E15" s="22"/>
      <c r="F15" s="22"/>
      <c r="G15" s="22"/>
      <c r="H15" s="22"/>
      <c r="I15" s="22"/>
      <c r="J15" s="22"/>
      <c r="K15" s="22"/>
      <c r="L15" s="34"/>
      <c r="M15" s="34"/>
      <c r="N15" s="35"/>
      <c r="O15" s="22"/>
      <c r="P15" s="22"/>
      <c r="Q15" s="22"/>
      <c r="R15" s="22"/>
      <c r="S15" s="22"/>
      <c r="T15" s="22"/>
      <c r="U15" s="22"/>
      <c r="V15" s="22"/>
    </row>
    <row r="16" spans="1:22" ht="15.75">
      <c r="A16" s="21" t="s">
        <v>1</v>
      </c>
      <c r="B16" s="31" t="s">
        <v>71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32"/>
      <c r="R16" s="32"/>
      <c r="S16" s="32"/>
      <c r="T16" s="32"/>
      <c r="U16" s="22"/>
      <c r="V16" s="22"/>
    </row>
    <row r="17" spans="1:22" ht="16.5" customHeight="1">
      <c r="A17" s="24" t="s">
        <v>12</v>
      </c>
      <c r="B17" s="33" t="s">
        <v>51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</row>
    <row r="18" spans="1:22" ht="16.5" customHeight="1">
      <c r="A18" s="24" t="s">
        <v>13</v>
      </c>
      <c r="B18" s="33" t="s">
        <v>52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</row>
    <row r="19" spans="1:22" ht="16.5" customHeight="1">
      <c r="A19" s="24" t="s">
        <v>18</v>
      </c>
      <c r="B19" s="33" t="s">
        <v>53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</row>
    <row r="20" spans="1:22" ht="16.5" customHeight="1">
      <c r="A20" s="24" t="s">
        <v>20</v>
      </c>
      <c r="B20" s="33" t="s">
        <v>54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</row>
    <row r="21" spans="1:22" ht="16.5" customHeight="1">
      <c r="A21" s="24" t="s">
        <v>21</v>
      </c>
      <c r="B21" s="33" t="s">
        <v>57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</row>
    <row r="22" spans="1:22" ht="16.5" customHeight="1">
      <c r="A22" s="24" t="s">
        <v>22</v>
      </c>
      <c r="B22" s="33" t="s">
        <v>55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</row>
    <row r="23" spans="1:23" s="2" customFormat="1" ht="45.75" customHeight="1">
      <c r="A23" s="174" t="s">
        <v>86</v>
      </c>
      <c r="B23" s="174"/>
      <c r="C23" s="174"/>
      <c r="D23" s="174"/>
      <c r="E23" s="174"/>
      <c r="F23" s="174"/>
      <c r="G23" s="174"/>
      <c r="H23" s="174"/>
      <c r="I23" s="174"/>
      <c r="J23" s="174"/>
      <c r="K23" s="4"/>
      <c r="L23" s="4"/>
      <c r="M23" s="4"/>
      <c r="O23" s="176" t="s">
        <v>94</v>
      </c>
      <c r="P23" s="176"/>
      <c r="Q23" s="176"/>
      <c r="R23" s="176"/>
      <c r="S23" s="176"/>
      <c r="T23" s="176"/>
      <c r="U23" s="176"/>
      <c r="V23" s="176"/>
      <c r="W23" s="2" t="s">
        <v>2</v>
      </c>
    </row>
    <row r="24" spans="1:22" ht="15.75">
      <c r="A24" s="175"/>
      <c r="B24" s="175"/>
      <c r="C24" s="175"/>
      <c r="D24" s="175"/>
      <c r="E24" s="175"/>
      <c r="F24" s="175"/>
      <c r="G24" s="175"/>
      <c r="H24" s="175"/>
      <c r="I24" s="175"/>
      <c r="J24" s="175"/>
      <c r="O24" s="177"/>
      <c r="P24" s="177"/>
      <c r="Q24" s="177"/>
      <c r="R24" s="177"/>
      <c r="S24" s="177"/>
      <c r="T24" s="177"/>
      <c r="U24" s="177"/>
      <c r="V24" s="177"/>
    </row>
  </sheetData>
  <sheetProtection/>
  <mergeCells count="29">
    <mergeCell ref="A1:E1"/>
    <mergeCell ref="F1:O1"/>
    <mergeCell ref="Q1:V1"/>
    <mergeCell ref="A23:J24"/>
    <mergeCell ref="O23:V24"/>
    <mergeCell ref="R2:V2"/>
    <mergeCell ref="V3:V7"/>
    <mergeCell ref="J5:J7"/>
    <mergeCell ref="G3:G7"/>
    <mergeCell ref="H3:H7"/>
    <mergeCell ref="P6:P7"/>
    <mergeCell ref="U3:U7"/>
    <mergeCell ref="K5:Q5"/>
    <mergeCell ref="J4:Q4"/>
    <mergeCell ref="I3:T3"/>
    <mergeCell ref="C3:C7"/>
    <mergeCell ref="S4:S7"/>
    <mergeCell ref="T4:T7"/>
    <mergeCell ref="D3:D7"/>
    <mergeCell ref="A3:B8"/>
    <mergeCell ref="E3:F3"/>
    <mergeCell ref="E4:E7"/>
    <mergeCell ref="F4:F7"/>
    <mergeCell ref="R4:R7"/>
    <mergeCell ref="K6:K7"/>
    <mergeCell ref="I4:I7"/>
    <mergeCell ref="L6:N6"/>
    <mergeCell ref="O6:O7"/>
    <mergeCell ref="Q6:Q7"/>
  </mergeCells>
  <printOptions/>
  <pageMargins left="0.4330708661417323" right="0.1968503937007874" top="0.1968503937007874" bottom="0" header="0.1968503937007874" footer="0.1968503937007874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V23"/>
  <sheetViews>
    <sheetView view="pageBreakPreview" zoomScaleSheetLayoutView="100" zoomScalePageLayoutView="0" workbookViewId="0" topLeftCell="A7">
      <selection activeCell="A9" sqref="A9:U22"/>
    </sheetView>
  </sheetViews>
  <sheetFormatPr defaultColWidth="9.00390625" defaultRowHeight="15.75"/>
  <cols>
    <col min="1" max="1" width="3.50390625" style="39" customWidth="1"/>
    <col min="2" max="2" width="15.50390625" style="39" customWidth="1"/>
    <col min="3" max="3" width="7.625" style="39" customWidth="1"/>
    <col min="4" max="4" width="5.375" style="39" customWidth="1"/>
    <col min="5" max="5" width="9.00390625" style="39" customWidth="1"/>
    <col min="6" max="6" width="5.625" style="39" customWidth="1"/>
    <col min="7" max="7" width="6.00390625" style="39" customWidth="1"/>
    <col min="8" max="9" width="5.50390625" style="39" customWidth="1"/>
    <col min="10" max="11" width="6.125" style="39" customWidth="1"/>
    <col min="12" max="12" width="6.875" style="39" customWidth="1"/>
    <col min="13" max="13" width="7.25390625" style="58" customWidth="1"/>
    <col min="14" max="15" width="6.25390625" style="58" customWidth="1"/>
    <col min="16" max="16" width="5.25390625" style="58" customWidth="1"/>
    <col min="17" max="17" width="6.625" style="58" customWidth="1"/>
    <col min="18" max="18" width="7.00390625" style="58" customWidth="1"/>
    <col min="19" max="19" width="6.50390625" style="58" customWidth="1"/>
    <col min="20" max="20" width="5.875" style="58" customWidth="1"/>
    <col min="21" max="21" width="6.50390625" style="58" customWidth="1"/>
    <col min="22" max="16384" width="9.00390625" style="39" customWidth="1"/>
  </cols>
  <sheetData>
    <row r="1" spans="1:22" ht="64.5" customHeight="1">
      <c r="A1" s="232" t="s">
        <v>117</v>
      </c>
      <c r="B1" s="232"/>
      <c r="C1" s="232"/>
      <c r="D1" s="232"/>
      <c r="E1" s="232"/>
      <c r="F1" s="221" t="s">
        <v>93</v>
      </c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19" t="s">
        <v>114</v>
      </c>
      <c r="R1" s="219"/>
      <c r="S1" s="219"/>
      <c r="T1" s="219"/>
      <c r="U1" s="219"/>
      <c r="V1" s="41"/>
    </row>
    <row r="2" spans="1:22" s="48" customFormat="1" ht="18" customHeight="1">
      <c r="A2" s="42"/>
      <c r="B2" s="43"/>
      <c r="C2" s="43"/>
      <c r="D2" s="43"/>
      <c r="E2" s="39"/>
      <c r="F2" s="39"/>
      <c r="G2" s="39"/>
      <c r="H2" s="39"/>
      <c r="I2" s="39"/>
      <c r="J2" s="44"/>
      <c r="K2" s="44"/>
      <c r="L2" s="45">
        <f>COUNTBLANK(E9:U22)</f>
        <v>238</v>
      </c>
      <c r="M2" s="46">
        <f>COUNTA(E11:U11)</f>
        <v>0</v>
      </c>
      <c r="N2" s="46">
        <f>L2+M2</f>
        <v>238</v>
      </c>
      <c r="O2" s="46"/>
      <c r="P2" s="47"/>
      <c r="Q2" s="47"/>
      <c r="R2" s="220" t="s">
        <v>87</v>
      </c>
      <c r="S2" s="220"/>
      <c r="T2" s="220"/>
      <c r="U2" s="220"/>
      <c r="V2" s="39"/>
    </row>
    <row r="3" spans="1:22" s="49" customFormat="1" ht="15.75" customHeight="1">
      <c r="A3" s="207" t="s">
        <v>19</v>
      </c>
      <c r="B3" s="207"/>
      <c r="C3" s="227" t="s">
        <v>98</v>
      </c>
      <c r="D3" s="222" t="s">
        <v>100</v>
      </c>
      <c r="E3" s="217" t="s">
        <v>60</v>
      </c>
      <c r="F3" s="218"/>
      <c r="G3" s="208" t="s">
        <v>34</v>
      </c>
      <c r="H3" s="208" t="s">
        <v>65</v>
      </c>
      <c r="I3" s="214" t="s">
        <v>35</v>
      </c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2" t="s">
        <v>77</v>
      </c>
      <c r="U3" s="222" t="s">
        <v>82</v>
      </c>
      <c r="V3" s="48"/>
    </row>
    <row r="4" spans="1:22" s="48" customFormat="1" ht="15.75" customHeight="1">
      <c r="A4" s="207"/>
      <c r="B4" s="207"/>
      <c r="C4" s="228"/>
      <c r="D4" s="222"/>
      <c r="E4" s="224" t="s">
        <v>102</v>
      </c>
      <c r="F4" s="224" t="s">
        <v>59</v>
      </c>
      <c r="G4" s="208"/>
      <c r="H4" s="208"/>
      <c r="I4" s="208" t="s">
        <v>35</v>
      </c>
      <c r="J4" s="222" t="s">
        <v>36</v>
      </c>
      <c r="K4" s="222"/>
      <c r="L4" s="222"/>
      <c r="M4" s="222"/>
      <c r="N4" s="222"/>
      <c r="O4" s="222"/>
      <c r="P4" s="222"/>
      <c r="Q4" s="210" t="s">
        <v>104</v>
      </c>
      <c r="R4" s="210" t="s">
        <v>112</v>
      </c>
      <c r="S4" s="210" t="s">
        <v>64</v>
      </c>
      <c r="T4" s="212"/>
      <c r="U4" s="222"/>
      <c r="V4" s="49"/>
    </row>
    <row r="5" spans="1:21" s="48" customFormat="1" ht="18" customHeight="1">
      <c r="A5" s="207"/>
      <c r="B5" s="207"/>
      <c r="C5" s="228"/>
      <c r="D5" s="222"/>
      <c r="E5" s="225"/>
      <c r="F5" s="225"/>
      <c r="G5" s="208"/>
      <c r="H5" s="208"/>
      <c r="I5" s="208"/>
      <c r="J5" s="208" t="s">
        <v>58</v>
      </c>
      <c r="K5" s="230" t="s">
        <v>4</v>
      </c>
      <c r="L5" s="233"/>
      <c r="M5" s="233"/>
      <c r="N5" s="233"/>
      <c r="O5" s="233"/>
      <c r="P5" s="231"/>
      <c r="Q5" s="223"/>
      <c r="R5" s="223"/>
      <c r="S5" s="223"/>
      <c r="T5" s="212"/>
      <c r="U5" s="222"/>
    </row>
    <row r="6" spans="1:21" s="48" customFormat="1" ht="18.75" customHeight="1">
      <c r="A6" s="207"/>
      <c r="B6" s="207"/>
      <c r="C6" s="228"/>
      <c r="D6" s="222"/>
      <c r="E6" s="225"/>
      <c r="F6" s="225"/>
      <c r="G6" s="208"/>
      <c r="H6" s="208"/>
      <c r="I6" s="208"/>
      <c r="J6" s="208"/>
      <c r="K6" s="210" t="s">
        <v>72</v>
      </c>
      <c r="L6" s="230" t="s">
        <v>4</v>
      </c>
      <c r="M6" s="231"/>
      <c r="N6" s="210" t="s">
        <v>40</v>
      </c>
      <c r="O6" s="210" t="s">
        <v>111</v>
      </c>
      <c r="P6" s="210" t="s">
        <v>43</v>
      </c>
      <c r="Q6" s="223"/>
      <c r="R6" s="223"/>
      <c r="S6" s="223"/>
      <c r="T6" s="212"/>
      <c r="U6" s="222"/>
    </row>
    <row r="7" spans="1:22" ht="36">
      <c r="A7" s="207"/>
      <c r="B7" s="207"/>
      <c r="C7" s="229"/>
      <c r="D7" s="222"/>
      <c r="E7" s="226"/>
      <c r="F7" s="226"/>
      <c r="G7" s="208"/>
      <c r="H7" s="208"/>
      <c r="I7" s="208"/>
      <c r="J7" s="208"/>
      <c r="K7" s="211"/>
      <c r="L7" s="40" t="s">
        <v>37</v>
      </c>
      <c r="M7" s="40" t="s">
        <v>73</v>
      </c>
      <c r="N7" s="211"/>
      <c r="O7" s="211"/>
      <c r="P7" s="211"/>
      <c r="Q7" s="211"/>
      <c r="R7" s="211"/>
      <c r="S7" s="211"/>
      <c r="T7" s="212"/>
      <c r="U7" s="222"/>
      <c r="V7" s="48"/>
    </row>
    <row r="8" spans="1:21" ht="15.75">
      <c r="A8" s="216" t="s">
        <v>3</v>
      </c>
      <c r="B8" s="216"/>
      <c r="C8" s="50" t="s">
        <v>12</v>
      </c>
      <c r="D8" s="50" t="s">
        <v>13</v>
      </c>
      <c r="E8" s="50" t="s">
        <v>18</v>
      </c>
      <c r="F8" s="50" t="s">
        <v>20</v>
      </c>
      <c r="G8" s="50" t="s">
        <v>21</v>
      </c>
      <c r="H8" s="50" t="s">
        <v>22</v>
      </c>
      <c r="I8" s="50" t="s">
        <v>23</v>
      </c>
      <c r="J8" s="50" t="s">
        <v>24</v>
      </c>
      <c r="K8" s="50" t="s">
        <v>25</v>
      </c>
      <c r="L8" s="50" t="s">
        <v>27</v>
      </c>
      <c r="M8" s="50" t="s">
        <v>28</v>
      </c>
      <c r="N8" s="50" t="s">
        <v>78</v>
      </c>
      <c r="O8" s="50" t="s">
        <v>75</v>
      </c>
      <c r="P8" s="50" t="s">
        <v>79</v>
      </c>
      <c r="Q8" s="50" t="s">
        <v>80</v>
      </c>
      <c r="R8" s="50" t="s">
        <v>81</v>
      </c>
      <c r="S8" s="50" t="s">
        <v>85</v>
      </c>
      <c r="T8" s="50" t="s">
        <v>97</v>
      </c>
      <c r="U8" s="50" t="s">
        <v>99</v>
      </c>
    </row>
    <row r="9" spans="1:21" ht="15.75">
      <c r="A9" s="216" t="s">
        <v>10</v>
      </c>
      <c r="B9" s="216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2"/>
      <c r="Q9" s="52"/>
      <c r="R9" s="52"/>
      <c r="S9" s="52"/>
      <c r="T9" s="51"/>
      <c r="U9" s="51"/>
    </row>
    <row r="10" spans="1:21" ht="15.75">
      <c r="A10" s="53" t="s">
        <v>0</v>
      </c>
      <c r="B10" s="54" t="s">
        <v>26</v>
      </c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2"/>
      <c r="Q10" s="52"/>
      <c r="R10" s="52"/>
      <c r="S10" s="52"/>
      <c r="T10" s="51"/>
      <c r="U10" s="51"/>
    </row>
    <row r="11" spans="1:21" ht="15.75">
      <c r="A11" s="55" t="s">
        <v>12</v>
      </c>
      <c r="B11" s="56" t="s">
        <v>6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</row>
    <row r="12" spans="1:21" ht="15.75">
      <c r="A12" s="55" t="s">
        <v>13</v>
      </c>
      <c r="B12" s="56" t="s">
        <v>6</v>
      </c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2"/>
      <c r="Q12" s="52"/>
      <c r="R12" s="52"/>
      <c r="S12" s="52"/>
      <c r="T12" s="51"/>
      <c r="U12" s="51"/>
    </row>
    <row r="13" spans="1:21" ht="15.75">
      <c r="A13" s="55" t="s">
        <v>9</v>
      </c>
      <c r="B13" s="56" t="s">
        <v>11</v>
      </c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2"/>
      <c r="Q13" s="52"/>
      <c r="R13" s="52"/>
      <c r="S13" s="52"/>
      <c r="T13" s="51"/>
      <c r="U13" s="51"/>
    </row>
    <row r="14" spans="1:21" ht="15.75">
      <c r="A14" s="53" t="s">
        <v>1</v>
      </c>
      <c r="B14" s="54" t="s">
        <v>8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2"/>
      <c r="Q14" s="52"/>
      <c r="R14" s="52"/>
      <c r="S14" s="52"/>
      <c r="T14" s="51"/>
      <c r="U14" s="51"/>
    </row>
    <row r="15" spans="1:21" ht="15.75">
      <c r="A15" s="53" t="s">
        <v>12</v>
      </c>
      <c r="B15" s="54" t="s">
        <v>5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2"/>
      <c r="Q15" s="52"/>
      <c r="R15" s="52"/>
      <c r="S15" s="52"/>
      <c r="T15" s="51"/>
      <c r="U15" s="51"/>
    </row>
    <row r="16" spans="1:21" ht="15.75">
      <c r="A16" s="55" t="s">
        <v>14</v>
      </c>
      <c r="B16" s="56" t="s">
        <v>6</v>
      </c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2"/>
      <c r="Q16" s="52"/>
      <c r="R16" s="52"/>
      <c r="S16" s="52"/>
      <c r="T16" s="51"/>
      <c r="U16" s="51"/>
    </row>
    <row r="17" spans="1:21" ht="15.75">
      <c r="A17" s="55" t="s">
        <v>15</v>
      </c>
      <c r="B17" s="56" t="s">
        <v>7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2"/>
      <c r="Q17" s="52"/>
      <c r="R17" s="52"/>
      <c r="S17" s="52"/>
      <c r="T17" s="51"/>
      <c r="U17" s="51"/>
    </row>
    <row r="18" spans="1:21" ht="15.75">
      <c r="A18" s="55" t="s">
        <v>9</v>
      </c>
      <c r="B18" s="56" t="s">
        <v>11</v>
      </c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2"/>
      <c r="Q18" s="52"/>
      <c r="R18" s="52"/>
      <c r="S18" s="52"/>
      <c r="T18" s="51"/>
      <c r="U18" s="51"/>
    </row>
    <row r="19" spans="1:21" ht="15.75">
      <c r="A19" s="53" t="s">
        <v>13</v>
      </c>
      <c r="B19" s="54" t="s">
        <v>56</v>
      </c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2"/>
      <c r="Q19" s="52"/>
      <c r="R19" s="52"/>
      <c r="S19" s="52"/>
      <c r="T19" s="51"/>
      <c r="U19" s="51"/>
    </row>
    <row r="20" spans="1:21" ht="15.75">
      <c r="A20" s="55" t="s">
        <v>16</v>
      </c>
      <c r="B20" s="56" t="s">
        <v>6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2"/>
      <c r="Q20" s="52"/>
      <c r="R20" s="52"/>
      <c r="S20" s="52"/>
      <c r="T20" s="51"/>
      <c r="U20" s="51"/>
    </row>
    <row r="21" spans="1:21" ht="15.75">
      <c r="A21" s="55" t="s">
        <v>17</v>
      </c>
      <c r="B21" s="56" t="s">
        <v>7</v>
      </c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2"/>
      <c r="Q21" s="52"/>
      <c r="R21" s="52"/>
      <c r="S21" s="52"/>
      <c r="T21" s="51"/>
      <c r="U21" s="51"/>
    </row>
    <row r="22" spans="1:22" s="57" customFormat="1" ht="15.75">
      <c r="A22" s="55" t="s">
        <v>9</v>
      </c>
      <c r="B22" s="56" t="s">
        <v>11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2"/>
      <c r="Q22" s="52"/>
      <c r="R22" s="52"/>
      <c r="S22" s="52"/>
      <c r="T22" s="51"/>
      <c r="U22" s="51"/>
      <c r="V22" s="39"/>
    </row>
    <row r="23" spans="1:22" ht="51.75" customHeight="1">
      <c r="A23" s="213" t="s">
        <v>86</v>
      </c>
      <c r="B23" s="213"/>
      <c r="C23" s="213"/>
      <c r="D23" s="213"/>
      <c r="E23" s="213"/>
      <c r="F23" s="213"/>
      <c r="G23" s="213"/>
      <c r="H23" s="213"/>
      <c r="I23" s="57"/>
      <c r="J23" s="57"/>
      <c r="K23" s="57"/>
      <c r="L23" s="57"/>
      <c r="M23" s="57"/>
      <c r="N23" s="209" t="s">
        <v>94</v>
      </c>
      <c r="O23" s="209"/>
      <c r="P23" s="209"/>
      <c r="Q23" s="209"/>
      <c r="R23" s="209"/>
      <c r="S23" s="209"/>
      <c r="T23" s="209"/>
      <c r="U23" s="209"/>
      <c r="V23" s="57"/>
    </row>
  </sheetData>
  <sheetProtection/>
  <mergeCells count="31">
    <mergeCell ref="A1:E1"/>
    <mergeCell ref="D3:D7"/>
    <mergeCell ref="E4:E7"/>
    <mergeCell ref="K5:P5"/>
    <mergeCell ref="O6:O7"/>
    <mergeCell ref="F4:F7"/>
    <mergeCell ref="C3:C7"/>
    <mergeCell ref="R4:R7"/>
    <mergeCell ref="I4:I7"/>
    <mergeCell ref="K6:K7"/>
    <mergeCell ref="L6:M6"/>
    <mergeCell ref="A8:B8"/>
    <mergeCell ref="Q1:U1"/>
    <mergeCell ref="R2:U2"/>
    <mergeCell ref="F1:P1"/>
    <mergeCell ref="J4:P4"/>
    <mergeCell ref="G3:G7"/>
    <mergeCell ref="U3:U7"/>
    <mergeCell ref="Q4:Q7"/>
    <mergeCell ref="S4:S7"/>
    <mergeCell ref="P6:P7"/>
    <mergeCell ref="A3:B7"/>
    <mergeCell ref="H3:H7"/>
    <mergeCell ref="N23:U23"/>
    <mergeCell ref="J5:J7"/>
    <mergeCell ref="N6:N7"/>
    <mergeCell ref="T3:T7"/>
    <mergeCell ref="A23:H23"/>
    <mergeCell ref="I3:S3"/>
    <mergeCell ref="A9:B9"/>
    <mergeCell ref="E3:F3"/>
  </mergeCells>
  <printOptions/>
  <pageMargins left="0.2362204724409449" right="0.1968503937007874" top="0.1968503937007874" bottom="0" header="0.1968503937007874" footer="0.1968503937007874"/>
  <pageSetup horizontalDpi="600" verticalDpi="600" orientation="landscape" paperSize="9" scale="9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73"/>
  <sheetViews>
    <sheetView zoomScalePageLayoutView="0" workbookViewId="0" topLeftCell="A1">
      <selection activeCell="L65" sqref="L65:S65"/>
    </sheetView>
  </sheetViews>
  <sheetFormatPr defaultColWidth="9.00390625" defaultRowHeight="15.75"/>
  <cols>
    <col min="1" max="1" width="4.625" style="1" customWidth="1"/>
    <col min="2" max="2" width="19.625" style="1" customWidth="1"/>
    <col min="3" max="3" width="6.625" style="1" customWidth="1"/>
    <col min="4" max="4" width="7.25390625" style="80" customWidth="1"/>
    <col min="5" max="5" width="6.50390625" style="1" customWidth="1"/>
    <col min="6" max="6" width="7.00390625" style="1" customWidth="1"/>
    <col min="7" max="7" width="5.625" style="1" customWidth="1"/>
    <col min="8" max="8" width="6.125" style="1" customWidth="1"/>
    <col min="9" max="9" width="7.00390625" style="80" customWidth="1"/>
    <col min="10" max="10" width="8.00390625" style="80" customWidth="1"/>
    <col min="11" max="11" width="7.375" style="80" customWidth="1"/>
    <col min="12" max="12" width="8.125" style="1" customWidth="1"/>
    <col min="13" max="13" width="7.75390625" style="1" customWidth="1"/>
    <col min="14" max="14" width="6.25390625" style="5" customWidth="1"/>
    <col min="15" max="15" width="7.25390625" style="5" customWidth="1"/>
    <col min="16" max="16" width="7.00390625" style="5" customWidth="1"/>
    <col min="17" max="17" width="8.00390625" style="5" customWidth="1"/>
    <col min="18" max="18" width="7.625" style="5" customWidth="1"/>
    <col min="19" max="19" width="5.75390625" style="5" customWidth="1"/>
    <col min="20" max="20" width="6.875" style="5" customWidth="1"/>
    <col min="21" max="21" width="7.625" style="5" customWidth="1"/>
    <col min="22" max="16384" width="9.00390625" style="1" customWidth="1"/>
  </cols>
  <sheetData>
    <row r="1" spans="1:21" ht="65.25" customHeight="1">
      <c r="A1" s="190" t="s">
        <v>192</v>
      </c>
      <c r="B1" s="190"/>
      <c r="C1" s="190"/>
      <c r="D1" s="190"/>
      <c r="E1" s="188" t="s">
        <v>212</v>
      </c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68" t="s">
        <v>189</v>
      </c>
      <c r="Q1" s="169"/>
      <c r="R1" s="169"/>
      <c r="S1" s="169"/>
      <c r="T1" s="169"/>
      <c r="U1" s="169"/>
    </row>
    <row r="2" spans="1:22" ht="17.25" customHeight="1">
      <c r="A2" s="8"/>
      <c r="B2" s="10"/>
      <c r="C2" s="10"/>
      <c r="D2" s="81"/>
      <c r="E2" s="3"/>
      <c r="F2" s="3"/>
      <c r="G2" s="3"/>
      <c r="H2" s="3"/>
      <c r="I2" s="84"/>
      <c r="J2" s="85">
        <f>COUNTBLANK(E9:U68)</f>
        <v>216</v>
      </c>
      <c r="K2" s="86">
        <f>COUNTA(E9:U68)</f>
        <v>804</v>
      </c>
      <c r="L2" s="17">
        <f>J2+K2</f>
        <v>1020</v>
      </c>
      <c r="M2" s="17"/>
      <c r="N2" s="9"/>
      <c r="O2" s="9"/>
      <c r="P2" s="234" t="s">
        <v>127</v>
      </c>
      <c r="Q2" s="234"/>
      <c r="R2" s="234"/>
      <c r="S2" s="234"/>
      <c r="T2" s="234"/>
      <c r="U2" s="234"/>
      <c r="V2" s="15"/>
    </row>
    <row r="3" spans="1:21" s="6" customFormat="1" ht="15.75" customHeight="1">
      <c r="A3" s="235" t="s">
        <v>101</v>
      </c>
      <c r="B3" s="235" t="s">
        <v>121</v>
      </c>
      <c r="C3" s="235" t="s">
        <v>126</v>
      </c>
      <c r="D3" s="236" t="s">
        <v>100</v>
      </c>
      <c r="E3" s="237" t="s">
        <v>4</v>
      </c>
      <c r="F3" s="237"/>
      <c r="G3" s="238" t="s">
        <v>34</v>
      </c>
      <c r="H3" s="239" t="s">
        <v>128</v>
      </c>
      <c r="I3" s="240" t="s">
        <v>35</v>
      </c>
      <c r="J3" s="237" t="s">
        <v>4</v>
      </c>
      <c r="K3" s="237"/>
      <c r="L3" s="237"/>
      <c r="M3" s="237"/>
      <c r="N3" s="237"/>
      <c r="O3" s="237"/>
      <c r="P3" s="237"/>
      <c r="Q3" s="237"/>
      <c r="R3" s="237"/>
      <c r="S3" s="237"/>
      <c r="T3" s="241" t="s">
        <v>77</v>
      </c>
      <c r="U3" s="237" t="s">
        <v>124</v>
      </c>
    </row>
    <row r="4" spans="1:21" s="7" customFormat="1" ht="15.75" customHeight="1">
      <c r="A4" s="235"/>
      <c r="B4" s="235"/>
      <c r="C4" s="235"/>
      <c r="D4" s="236"/>
      <c r="E4" s="237" t="s">
        <v>102</v>
      </c>
      <c r="F4" s="237" t="s">
        <v>59</v>
      </c>
      <c r="G4" s="238"/>
      <c r="H4" s="239"/>
      <c r="I4" s="240"/>
      <c r="J4" s="240" t="s">
        <v>58</v>
      </c>
      <c r="K4" s="237" t="s">
        <v>4</v>
      </c>
      <c r="L4" s="237"/>
      <c r="M4" s="237"/>
      <c r="N4" s="237"/>
      <c r="O4" s="237"/>
      <c r="P4" s="237"/>
      <c r="Q4" s="239" t="s">
        <v>104</v>
      </c>
      <c r="R4" s="238" t="s">
        <v>112</v>
      </c>
      <c r="S4" s="239" t="s">
        <v>64</v>
      </c>
      <c r="T4" s="241"/>
      <c r="U4" s="237"/>
    </row>
    <row r="5" spans="1:21" s="6" customFormat="1" ht="15.75" customHeight="1">
      <c r="A5" s="235"/>
      <c r="B5" s="235"/>
      <c r="C5" s="235"/>
      <c r="D5" s="236"/>
      <c r="E5" s="237"/>
      <c r="F5" s="237"/>
      <c r="G5" s="238"/>
      <c r="H5" s="239"/>
      <c r="I5" s="240"/>
      <c r="J5" s="240"/>
      <c r="K5" s="240" t="s">
        <v>72</v>
      </c>
      <c r="L5" s="237" t="s">
        <v>4</v>
      </c>
      <c r="M5" s="237"/>
      <c r="N5" s="238" t="s">
        <v>40</v>
      </c>
      <c r="O5" s="238" t="s">
        <v>111</v>
      </c>
      <c r="P5" s="238" t="s">
        <v>43</v>
      </c>
      <c r="Q5" s="239"/>
      <c r="R5" s="238"/>
      <c r="S5" s="239"/>
      <c r="T5" s="241"/>
      <c r="U5" s="237"/>
    </row>
    <row r="6" spans="1:21" s="6" customFormat="1" ht="15.75" customHeight="1">
      <c r="A6" s="235"/>
      <c r="B6" s="235"/>
      <c r="C6" s="235"/>
      <c r="D6" s="236"/>
      <c r="E6" s="237"/>
      <c r="F6" s="237"/>
      <c r="G6" s="238"/>
      <c r="H6" s="239"/>
      <c r="I6" s="240"/>
      <c r="J6" s="240"/>
      <c r="K6" s="240"/>
      <c r="L6" s="237"/>
      <c r="M6" s="237"/>
      <c r="N6" s="238"/>
      <c r="O6" s="238"/>
      <c r="P6" s="238"/>
      <c r="Q6" s="239"/>
      <c r="R6" s="238"/>
      <c r="S6" s="239"/>
      <c r="T6" s="241"/>
      <c r="U6" s="237"/>
    </row>
    <row r="7" spans="1:23" s="6" customFormat="1" ht="75.75" customHeight="1">
      <c r="A7" s="235"/>
      <c r="B7" s="235"/>
      <c r="C7" s="235"/>
      <c r="D7" s="236"/>
      <c r="E7" s="237"/>
      <c r="F7" s="237"/>
      <c r="G7" s="238"/>
      <c r="H7" s="239"/>
      <c r="I7" s="240"/>
      <c r="J7" s="240"/>
      <c r="K7" s="240"/>
      <c r="L7" s="36" t="s">
        <v>37</v>
      </c>
      <c r="M7" s="36" t="s">
        <v>103</v>
      </c>
      <c r="N7" s="238"/>
      <c r="O7" s="238"/>
      <c r="P7" s="238"/>
      <c r="Q7" s="239"/>
      <c r="R7" s="238"/>
      <c r="S7" s="239"/>
      <c r="T7" s="241"/>
      <c r="U7" s="237"/>
      <c r="W7" s="117"/>
    </row>
    <row r="8" spans="1:21" ht="14.25" customHeight="1">
      <c r="A8" s="235" t="s">
        <v>3</v>
      </c>
      <c r="B8" s="235"/>
      <c r="C8" s="36" t="s">
        <v>12</v>
      </c>
      <c r="D8" s="116" t="s">
        <v>13</v>
      </c>
      <c r="E8" s="36" t="s">
        <v>18</v>
      </c>
      <c r="F8" s="36" t="s">
        <v>20</v>
      </c>
      <c r="G8" s="36" t="s">
        <v>21</v>
      </c>
      <c r="H8" s="36" t="s">
        <v>22</v>
      </c>
      <c r="I8" s="116" t="s">
        <v>23</v>
      </c>
      <c r="J8" s="116" t="s">
        <v>24</v>
      </c>
      <c r="K8" s="116" t="s">
        <v>25</v>
      </c>
      <c r="L8" s="36" t="s">
        <v>27</v>
      </c>
      <c r="M8" s="36" t="s">
        <v>28</v>
      </c>
      <c r="N8" s="36" t="s">
        <v>78</v>
      </c>
      <c r="O8" s="36" t="s">
        <v>75</v>
      </c>
      <c r="P8" s="36" t="s">
        <v>79</v>
      </c>
      <c r="Q8" s="36" t="s">
        <v>80</v>
      </c>
      <c r="R8" s="36" t="s">
        <v>81</v>
      </c>
      <c r="S8" s="36" t="s">
        <v>85</v>
      </c>
      <c r="T8" s="36" t="s">
        <v>97</v>
      </c>
      <c r="U8" s="36" t="s">
        <v>99</v>
      </c>
    </row>
    <row r="9" spans="1:22" s="75" customFormat="1" ht="16.5" customHeight="1">
      <c r="A9" s="242" t="s">
        <v>10</v>
      </c>
      <c r="B9" s="242"/>
      <c r="C9" s="118">
        <f aca="true" t="shared" si="0" ref="C9:T9">C10+C20</f>
        <v>758</v>
      </c>
      <c r="D9" s="119">
        <f t="shared" si="0"/>
        <v>1930</v>
      </c>
      <c r="E9" s="118">
        <f t="shared" si="0"/>
        <v>1028</v>
      </c>
      <c r="F9" s="118">
        <f t="shared" si="0"/>
        <v>902</v>
      </c>
      <c r="G9" s="118">
        <f t="shared" si="0"/>
        <v>7</v>
      </c>
      <c r="H9" s="118">
        <f t="shared" si="0"/>
        <v>0</v>
      </c>
      <c r="I9" s="119">
        <f t="shared" si="0"/>
        <v>1923</v>
      </c>
      <c r="J9" s="119">
        <f t="shared" si="0"/>
        <v>1446</v>
      </c>
      <c r="K9" s="119">
        <f t="shared" si="0"/>
        <v>559</v>
      </c>
      <c r="L9" s="118">
        <f t="shared" si="0"/>
        <v>550</v>
      </c>
      <c r="M9" s="118">
        <f t="shared" si="0"/>
        <v>9</v>
      </c>
      <c r="N9" s="118">
        <f t="shared" si="0"/>
        <v>885</v>
      </c>
      <c r="O9" s="118">
        <f t="shared" si="0"/>
        <v>2</v>
      </c>
      <c r="P9" s="118">
        <f t="shared" si="0"/>
        <v>0</v>
      </c>
      <c r="Q9" s="118">
        <f t="shared" si="0"/>
        <v>472</v>
      </c>
      <c r="R9" s="118">
        <f t="shared" si="0"/>
        <v>4</v>
      </c>
      <c r="S9" s="118">
        <f t="shared" si="0"/>
        <v>1</v>
      </c>
      <c r="T9" s="118">
        <f t="shared" si="0"/>
        <v>1364</v>
      </c>
      <c r="U9" s="120">
        <f aca="true" t="shared" si="1" ref="U9:U39">K9/J9</f>
        <v>0.38658367911479946</v>
      </c>
      <c r="V9" s="121">
        <f aca="true" t="shared" si="2" ref="V9:V16">D9-G9-H9-I9</f>
        <v>0</v>
      </c>
    </row>
    <row r="10" spans="1:22" s="88" customFormat="1" ht="13.5" customHeight="1">
      <c r="A10" s="98" t="s">
        <v>0</v>
      </c>
      <c r="B10" s="99" t="s">
        <v>26</v>
      </c>
      <c r="C10" s="122">
        <f aca="true" t="shared" si="3" ref="C10:T10">SUM(C11:C19)</f>
        <v>21</v>
      </c>
      <c r="D10" s="122">
        <f t="shared" si="3"/>
        <v>52</v>
      </c>
      <c r="E10" s="122">
        <f t="shared" si="3"/>
        <v>31</v>
      </c>
      <c r="F10" s="122">
        <f t="shared" si="3"/>
        <v>21</v>
      </c>
      <c r="G10" s="122">
        <f t="shared" si="3"/>
        <v>1</v>
      </c>
      <c r="H10" s="122">
        <f t="shared" si="3"/>
        <v>0</v>
      </c>
      <c r="I10" s="122">
        <f t="shared" si="3"/>
        <v>51</v>
      </c>
      <c r="J10" s="122">
        <f t="shared" si="3"/>
        <v>39</v>
      </c>
      <c r="K10" s="122">
        <f t="shared" si="3"/>
        <v>11</v>
      </c>
      <c r="L10" s="122">
        <f t="shared" si="3"/>
        <v>11</v>
      </c>
      <c r="M10" s="122">
        <f t="shared" si="3"/>
        <v>0</v>
      </c>
      <c r="N10" s="122">
        <f t="shared" si="3"/>
        <v>28</v>
      </c>
      <c r="O10" s="122">
        <f t="shared" si="3"/>
        <v>0</v>
      </c>
      <c r="P10" s="122">
        <f t="shared" si="3"/>
        <v>0</v>
      </c>
      <c r="Q10" s="122">
        <f t="shared" si="3"/>
        <v>10</v>
      </c>
      <c r="R10" s="122">
        <f t="shared" si="3"/>
        <v>2</v>
      </c>
      <c r="S10" s="122">
        <f t="shared" si="3"/>
        <v>0</v>
      </c>
      <c r="T10" s="122">
        <f t="shared" si="3"/>
        <v>40</v>
      </c>
      <c r="U10" s="123">
        <f t="shared" si="1"/>
        <v>0.28205128205128205</v>
      </c>
      <c r="V10" s="124">
        <f t="shared" si="2"/>
        <v>0</v>
      </c>
    </row>
    <row r="11" spans="1:22" ht="13.5" customHeight="1">
      <c r="A11" s="105">
        <v>1</v>
      </c>
      <c r="B11" s="106" t="s">
        <v>139</v>
      </c>
      <c r="C11" s="128">
        <v>2</v>
      </c>
      <c r="D11" s="119">
        <f aca="true" t="shared" si="4" ref="D11:D56">SUM(E11:F11)</f>
        <v>3</v>
      </c>
      <c r="E11" s="145">
        <v>1</v>
      </c>
      <c r="F11" s="145">
        <v>2</v>
      </c>
      <c r="G11" s="145">
        <v>0</v>
      </c>
      <c r="H11" s="145">
        <v>0</v>
      </c>
      <c r="I11" s="122">
        <f aca="true" t="shared" si="5" ref="I11:I19">J11+Q11+R11+S11</f>
        <v>3</v>
      </c>
      <c r="J11" s="122">
        <f aca="true" t="shared" si="6" ref="J11:J19">K11+N11+O11+P11</f>
        <v>2</v>
      </c>
      <c r="K11" s="122">
        <f aca="true" t="shared" si="7" ref="K11:K19">SUM(L11:M11)</f>
        <v>0</v>
      </c>
      <c r="L11" s="145"/>
      <c r="M11" s="145">
        <v>0</v>
      </c>
      <c r="N11" s="145">
        <v>2</v>
      </c>
      <c r="O11" s="145">
        <v>0</v>
      </c>
      <c r="P11" s="145">
        <v>0</v>
      </c>
      <c r="Q11" s="145">
        <v>1</v>
      </c>
      <c r="R11" s="145">
        <v>0</v>
      </c>
      <c r="S11" s="145">
        <v>0</v>
      </c>
      <c r="T11" s="118">
        <f aca="true" t="shared" si="8" ref="T11:T41">SUM(N11:S11)</f>
        <v>3</v>
      </c>
      <c r="U11" s="126">
        <f t="shared" si="1"/>
        <v>0</v>
      </c>
      <c r="V11" s="121">
        <f t="shared" si="2"/>
        <v>0</v>
      </c>
    </row>
    <row r="12" spans="1:22" ht="13.5" customHeight="1">
      <c r="A12" s="105">
        <v>2</v>
      </c>
      <c r="B12" s="106" t="s">
        <v>140</v>
      </c>
      <c r="C12" s="128">
        <v>2</v>
      </c>
      <c r="D12" s="119">
        <f t="shared" si="4"/>
        <v>8</v>
      </c>
      <c r="E12" s="128">
        <v>6</v>
      </c>
      <c r="F12" s="128">
        <v>2</v>
      </c>
      <c r="G12" s="128"/>
      <c r="H12" s="128"/>
      <c r="I12" s="122">
        <f t="shared" si="5"/>
        <v>8</v>
      </c>
      <c r="J12" s="122">
        <f t="shared" si="6"/>
        <v>4</v>
      </c>
      <c r="K12" s="122">
        <f t="shared" si="7"/>
        <v>2</v>
      </c>
      <c r="L12" s="128">
        <v>2</v>
      </c>
      <c r="M12" s="128"/>
      <c r="N12" s="128">
        <v>2</v>
      </c>
      <c r="O12" s="128"/>
      <c r="P12" s="147"/>
      <c r="Q12" s="147">
        <v>4</v>
      </c>
      <c r="R12" s="147"/>
      <c r="S12" s="147"/>
      <c r="T12" s="118">
        <f t="shared" si="8"/>
        <v>6</v>
      </c>
      <c r="U12" s="126">
        <f t="shared" si="1"/>
        <v>0.5</v>
      </c>
      <c r="V12" s="121">
        <f t="shared" si="2"/>
        <v>0</v>
      </c>
    </row>
    <row r="13" spans="1:22" ht="13.5" customHeight="1">
      <c r="A13" s="105">
        <v>3</v>
      </c>
      <c r="B13" s="106" t="s">
        <v>141</v>
      </c>
      <c r="C13" s="128">
        <v>3</v>
      </c>
      <c r="D13" s="119">
        <f t="shared" si="4"/>
        <v>6</v>
      </c>
      <c r="E13" s="151">
        <v>3</v>
      </c>
      <c r="F13" s="145">
        <v>3</v>
      </c>
      <c r="G13" s="145"/>
      <c r="H13" s="128"/>
      <c r="I13" s="122">
        <f t="shared" si="5"/>
        <v>6</v>
      </c>
      <c r="J13" s="122">
        <f t="shared" si="6"/>
        <v>4</v>
      </c>
      <c r="K13" s="122">
        <f t="shared" si="7"/>
        <v>2</v>
      </c>
      <c r="L13" s="145">
        <v>2</v>
      </c>
      <c r="M13" s="145">
        <v>0</v>
      </c>
      <c r="N13" s="145">
        <v>2</v>
      </c>
      <c r="O13" s="145"/>
      <c r="P13" s="145">
        <v>0</v>
      </c>
      <c r="Q13" s="145"/>
      <c r="R13" s="145">
        <v>2</v>
      </c>
      <c r="S13" s="145">
        <v>0</v>
      </c>
      <c r="T13" s="118">
        <f t="shared" si="8"/>
        <v>4</v>
      </c>
      <c r="U13" s="126">
        <f t="shared" si="1"/>
        <v>0.5</v>
      </c>
      <c r="V13" s="121">
        <f t="shared" si="2"/>
        <v>0</v>
      </c>
    </row>
    <row r="14" spans="1:22" ht="13.5" customHeight="1">
      <c r="A14" s="105">
        <v>4</v>
      </c>
      <c r="B14" s="106" t="s">
        <v>205</v>
      </c>
      <c r="C14" s="128">
        <v>2</v>
      </c>
      <c r="D14" s="119">
        <f t="shared" si="4"/>
        <v>5</v>
      </c>
      <c r="E14" s="145">
        <v>3</v>
      </c>
      <c r="F14" s="145">
        <v>2</v>
      </c>
      <c r="G14" s="145"/>
      <c r="H14" s="145">
        <v>0</v>
      </c>
      <c r="I14" s="122">
        <f t="shared" si="5"/>
        <v>5</v>
      </c>
      <c r="J14" s="122">
        <f t="shared" si="6"/>
        <v>4</v>
      </c>
      <c r="K14" s="122">
        <f t="shared" si="7"/>
        <v>0</v>
      </c>
      <c r="L14" s="145"/>
      <c r="M14" s="145">
        <v>0</v>
      </c>
      <c r="N14" s="145">
        <v>4</v>
      </c>
      <c r="O14" s="145">
        <v>0</v>
      </c>
      <c r="P14" s="145">
        <v>0</v>
      </c>
      <c r="Q14" s="145">
        <v>1</v>
      </c>
      <c r="R14" s="145">
        <v>0</v>
      </c>
      <c r="S14" s="145">
        <v>0</v>
      </c>
      <c r="T14" s="118">
        <f t="shared" si="8"/>
        <v>5</v>
      </c>
      <c r="U14" s="126">
        <f t="shared" si="1"/>
        <v>0</v>
      </c>
      <c r="V14" s="121">
        <f t="shared" si="2"/>
        <v>0</v>
      </c>
    </row>
    <row r="15" spans="1:22" ht="13.5" customHeight="1">
      <c r="A15" s="105">
        <v>5</v>
      </c>
      <c r="B15" s="106" t="s">
        <v>149</v>
      </c>
      <c r="C15" s="128">
        <v>1</v>
      </c>
      <c r="D15" s="119">
        <f t="shared" si="4"/>
        <v>6</v>
      </c>
      <c r="E15" s="145">
        <v>5</v>
      </c>
      <c r="F15" s="145">
        <v>1</v>
      </c>
      <c r="G15" s="145"/>
      <c r="H15" s="145">
        <v>0</v>
      </c>
      <c r="I15" s="122">
        <f t="shared" si="5"/>
        <v>6</v>
      </c>
      <c r="J15" s="122">
        <f t="shared" si="6"/>
        <v>4</v>
      </c>
      <c r="K15" s="122">
        <f t="shared" si="7"/>
        <v>0</v>
      </c>
      <c r="L15" s="145"/>
      <c r="M15" s="145">
        <v>0</v>
      </c>
      <c r="N15" s="145">
        <v>4</v>
      </c>
      <c r="O15" s="145">
        <v>0</v>
      </c>
      <c r="P15" s="145">
        <v>0</v>
      </c>
      <c r="Q15" s="145">
        <v>2</v>
      </c>
      <c r="R15" s="145">
        <v>0</v>
      </c>
      <c r="S15" s="145">
        <v>0</v>
      </c>
      <c r="T15" s="118">
        <f t="shared" si="8"/>
        <v>6</v>
      </c>
      <c r="U15" s="126">
        <f t="shared" si="1"/>
        <v>0</v>
      </c>
      <c r="V15" s="121">
        <f t="shared" si="2"/>
        <v>0</v>
      </c>
    </row>
    <row r="16" spans="1:22" ht="13.5" customHeight="1">
      <c r="A16" s="105">
        <v>6</v>
      </c>
      <c r="B16" s="106" t="s">
        <v>146</v>
      </c>
      <c r="C16" s="128">
        <v>3</v>
      </c>
      <c r="D16" s="119">
        <f t="shared" si="4"/>
        <v>4</v>
      </c>
      <c r="E16" s="146">
        <v>1</v>
      </c>
      <c r="F16" s="146">
        <v>3</v>
      </c>
      <c r="G16" s="125">
        <v>1</v>
      </c>
      <c r="H16" s="125"/>
      <c r="I16" s="122">
        <f t="shared" si="5"/>
        <v>3</v>
      </c>
      <c r="J16" s="122">
        <f t="shared" si="6"/>
        <v>3</v>
      </c>
      <c r="K16" s="122">
        <f t="shared" si="7"/>
        <v>0</v>
      </c>
      <c r="L16" s="148"/>
      <c r="M16" s="148"/>
      <c r="N16" s="148">
        <v>3</v>
      </c>
      <c r="O16" s="149"/>
      <c r="P16" s="149"/>
      <c r="Q16" s="150"/>
      <c r="R16" s="129"/>
      <c r="S16" s="129"/>
      <c r="T16" s="118">
        <f t="shared" si="8"/>
        <v>3</v>
      </c>
      <c r="U16" s="126">
        <f t="shared" si="1"/>
        <v>0</v>
      </c>
      <c r="V16" s="121">
        <f t="shared" si="2"/>
        <v>0</v>
      </c>
    </row>
    <row r="17" spans="1:22" ht="13.5" customHeight="1">
      <c r="A17" s="105">
        <v>7</v>
      </c>
      <c r="B17" s="106" t="s">
        <v>144</v>
      </c>
      <c r="C17" s="128">
        <v>2</v>
      </c>
      <c r="D17" s="119">
        <f t="shared" si="4"/>
        <v>7</v>
      </c>
      <c r="E17" s="128">
        <v>5</v>
      </c>
      <c r="F17" s="128">
        <v>2</v>
      </c>
      <c r="G17" s="128"/>
      <c r="H17" s="128"/>
      <c r="I17" s="122">
        <f t="shared" si="5"/>
        <v>7</v>
      </c>
      <c r="J17" s="122">
        <f t="shared" si="6"/>
        <v>6</v>
      </c>
      <c r="K17" s="122">
        <f t="shared" si="7"/>
        <v>0</v>
      </c>
      <c r="L17" s="128">
        <v>0</v>
      </c>
      <c r="M17" s="128"/>
      <c r="N17" s="128">
        <v>6</v>
      </c>
      <c r="O17" s="128"/>
      <c r="P17" s="147"/>
      <c r="Q17" s="147">
        <v>1</v>
      </c>
      <c r="R17" s="147"/>
      <c r="S17" s="147"/>
      <c r="T17" s="118">
        <f t="shared" si="8"/>
        <v>7</v>
      </c>
      <c r="U17" s="126">
        <f t="shared" si="1"/>
        <v>0</v>
      </c>
      <c r="V17" s="121">
        <f aca="true" t="shared" si="9" ref="V17:V23">D17-G17-H17-I17</f>
        <v>0</v>
      </c>
    </row>
    <row r="18" spans="1:22" ht="13.5" customHeight="1">
      <c r="A18" s="105">
        <v>8</v>
      </c>
      <c r="B18" s="106" t="s">
        <v>147</v>
      </c>
      <c r="C18" s="128">
        <v>3</v>
      </c>
      <c r="D18" s="119">
        <f t="shared" si="4"/>
        <v>8</v>
      </c>
      <c r="E18" s="128">
        <v>5</v>
      </c>
      <c r="F18" s="128">
        <v>3</v>
      </c>
      <c r="G18" s="128"/>
      <c r="H18" s="128"/>
      <c r="I18" s="122">
        <f t="shared" si="5"/>
        <v>8</v>
      </c>
      <c r="J18" s="122">
        <f t="shared" si="6"/>
        <v>8</v>
      </c>
      <c r="K18" s="122">
        <f t="shared" si="7"/>
        <v>3</v>
      </c>
      <c r="L18" s="128">
        <v>3</v>
      </c>
      <c r="M18" s="128"/>
      <c r="N18" s="128">
        <v>5</v>
      </c>
      <c r="O18" s="128"/>
      <c r="P18" s="147"/>
      <c r="Q18" s="147"/>
      <c r="R18" s="147"/>
      <c r="S18" s="147"/>
      <c r="T18" s="118">
        <f t="shared" si="8"/>
        <v>5</v>
      </c>
      <c r="U18" s="126">
        <f t="shared" si="1"/>
        <v>0.375</v>
      </c>
      <c r="V18" s="121">
        <f t="shared" si="9"/>
        <v>0</v>
      </c>
    </row>
    <row r="19" spans="1:22" ht="13.5" customHeight="1">
      <c r="A19" s="105">
        <v>9</v>
      </c>
      <c r="B19" s="106" t="s">
        <v>145</v>
      </c>
      <c r="C19" s="128">
        <v>3</v>
      </c>
      <c r="D19" s="119">
        <f t="shared" si="4"/>
        <v>5</v>
      </c>
      <c r="E19" s="145">
        <v>2</v>
      </c>
      <c r="F19" s="145">
        <v>3</v>
      </c>
      <c r="G19" s="145"/>
      <c r="H19" s="145">
        <v>0</v>
      </c>
      <c r="I19" s="122">
        <f t="shared" si="5"/>
        <v>5</v>
      </c>
      <c r="J19" s="122">
        <f t="shared" si="6"/>
        <v>4</v>
      </c>
      <c r="K19" s="122">
        <f t="shared" si="7"/>
        <v>4</v>
      </c>
      <c r="L19" s="145">
        <v>4</v>
      </c>
      <c r="M19" s="145"/>
      <c r="N19" s="145"/>
      <c r="O19" s="145">
        <v>0</v>
      </c>
      <c r="P19" s="145">
        <v>0</v>
      </c>
      <c r="Q19" s="145">
        <v>1</v>
      </c>
      <c r="R19" s="145">
        <v>0</v>
      </c>
      <c r="S19" s="145">
        <v>0</v>
      </c>
      <c r="T19" s="118">
        <f t="shared" si="8"/>
        <v>1</v>
      </c>
      <c r="U19" s="126">
        <f t="shared" si="1"/>
        <v>1</v>
      </c>
      <c r="V19" s="121">
        <f t="shared" si="9"/>
        <v>0</v>
      </c>
    </row>
    <row r="20" spans="1:22" s="88" customFormat="1" ht="15.75">
      <c r="A20" s="98" t="s">
        <v>1</v>
      </c>
      <c r="B20" s="99" t="s">
        <v>8</v>
      </c>
      <c r="C20" s="119">
        <f>C21+C30+C36+C42+C47+C52+C57+C62+C65</f>
        <v>737</v>
      </c>
      <c r="D20" s="119">
        <f t="shared" si="4"/>
        <v>1878</v>
      </c>
      <c r="E20" s="119">
        <f aca="true" t="shared" si="10" ref="E20:S20">E21+E30+E36+E42+E47+E52+E57+E62+E65</f>
        <v>997</v>
      </c>
      <c r="F20" s="119">
        <f t="shared" si="10"/>
        <v>881</v>
      </c>
      <c r="G20" s="119">
        <f t="shared" si="10"/>
        <v>6</v>
      </c>
      <c r="H20" s="119">
        <f t="shared" si="10"/>
        <v>0</v>
      </c>
      <c r="I20" s="119">
        <f t="shared" si="10"/>
        <v>1872</v>
      </c>
      <c r="J20" s="119">
        <f t="shared" si="10"/>
        <v>1407</v>
      </c>
      <c r="K20" s="119">
        <f t="shared" si="10"/>
        <v>548</v>
      </c>
      <c r="L20" s="119">
        <f t="shared" si="10"/>
        <v>539</v>
      </c>
      <c r="M20" s="119">
        <f t="shared" si="10"/>
        <v>9</v>
      </c>
      <c r="N20" s="119">
        <f t="shared" si="10"/>
        <v>857</v>
      </c>
      <c r="O20" s="119">
        <f t="shared" si="10"/>
        <v>2</v>
      </c>
      <c r="P20" s="119">
        <f t="shared" si="10"/>
        <v>0</v>
      </c>
      <c r="Q20" s="119">
        <f t="shared" si="10"/>
        <v>462</v>
      </c>
      <c r="R20" s="119">
        <f t="shared" si="10"/>
        <v>2</v>
      </c>
      <c r="S20" s="119">
        <f t="shared" si="10"/>
        <v>1</v>
      </c>
      <c r="T20" s="119">
        <f t="shared" si="8"/>
        <v>1324</v>
      </c>
      <c r="U20" s="123">
        <f t="shared" si="1"/>
        <v>0.3894811656005686</v>
      </c>
      <c r="V20" s="124">
        <f t="shared" si="9"/>
        <v>0</v>
      </c>
    </row>
    <row r="21" spans="1:22" s="88" customFormat="1" ht="17.25" customHeight="1">
      <c r="A21" s="98" t="s">
        <v>12</v>
      </c>
      <c r="B21" s="99" t="s">
        <v>153</v>
      </c>
      <c r="C21" s="119">
        <f>SUM(C22:C29)</f>
        <v>163</v>
      </c>
      <c r="D21" s="119">
        <f t="shared" si="4"/>
        <v>334</v>
      </c>
      <c r="E21" s="119">
        <f aca="true" t="shared" si="11" ref="E21:S21">SUM(E22:E29)</f>
        <v>153</v>
      </c>
      <c r="F21" s="119">
        <f t="shared" si="11"/>
        <v>181</v>
      </c>
      <c r="G21" s="119">
        <f t="shared" si="11"/>
        <v>2</v>
      </c>
      <c r="H21" s="119">
        <f t="shared" si="11"/>
        <v>0</v>
      </c>
      <c r="I21" s="119">
        <f t="shared" si="11"/>
        <v>332</v>
      </c>
      <c r="J21" s="119">
        <f t="shared" si="11"/>
        <v>261</v>
      </c>
      <c r="K21" s="119">
        <f t="shared" si="11"/>
        <v>102</v>
      </c>
      <c r="L21" s="119">
        <f t="shared" si="11"/>
        <v>98</v>
      </c>
      <c r="M21" s="119">
        <f t="shared" si="11"/>
        <v>4</v>
      </c>
      <c r="N21" s="119">
        <f t="shared" si="11"/>
        <v>157</v>
      </c>
      <c r="O21" s="119">
        <f t="shared" si="11"/>
        <v>2</v>
      </c>
      <c r="P21" s="119">
        <f t="shared" si="11"/>
        <v>0</v>
      </c>
      <c r="Q21" s="119">
        <f t="shared" si="11"/>
        <v>69</v>
      </c>
      <c r="R21" s="119">
        <f t="shared" si="11"/>
        <v>2</v>
      </c>
      <c r="S21" s="119">
        <f t="shared" si="11"/>
        <v>0</v>
      </c>
      <c r="T21" s="119">
        <f>SUM(N21:S21)</f>
        <v>230</v>
      </c>
      <c r="U21" s="123">
        <f t="shared" si="1"/>
        <v>0.39080459770114945</v>
      </c>
      <c r="V21" s="124">
        <f t="shared" si="9"/>
        <v>0</v>
      </c>
    </row>
    <row r="22" spans="1:22" s="3" customFormat="1" ht="17.25" customHeight="1">
      <c r="A22" s="113" t="s">
        <v>14</v>
      </c>
      <c r="B22" s="114" t="s">
        <v>195</v>
      </c>
      <c r="C22" s="143">
        <v>0</v>
      </c>
      <c r="D22" s="119">
        <f t="shared" si="4"/>
        <v>0</v>
      </c>
      <c r="E22" s="143">
        <v>0</v>
      </c>
      <c r="F22" s="143">
        <v>0</v>
      </c>
      <c r="G22" s="143">
        <v>0</v>
      </c>
      <c r="H22" s="143">
        <v>0</v>
      </c>
      <c r="I22" s="122">
        <f aca="true" t="shared" si="12" ref="I22:I29">J22+Q22+R22+S22</f>
        <v>0</v>
      </c>
      <c r="J22" s="122">
        <f aca="true" t="shared" si="13" ref="J22:J29">K22+N22+O22+P22</f>
        <v>0</v>
      </c>
      <c r="K22" s="122">
        <f aca="true" t="shared" si="14" ref="K22:K29">SUM(L22:M22)</f>
        <v>0</v>
      </c>
      <c r="L22" s="143">
        <v>0</v>
      </c>
      <c r="M22" s="143">
        <v>0</v>
      </c>
      <c r="N22" s="143">
        <v>0</v>
      </c>
      <c r="O22" s="143">
        <v>0</v>
      </c>
      <c r="P22" s="143">
        <v>0</v>
      </c>
      <c r="Q22" s="143">
        <v>0</v>
      </c>
      <c r="R22" s="143">
        <v>0</v>
      </c>
      <c r="S22" s="143">
        <v>0</v>
      </c>
      <c r="T22" s="118">
        <f t="shared" si="8"/>
        <v>0</v>
      </c>
      <c r="U22" s="126" t="e">
        <f t="shared" si="1"/>
        <v>#DIV/0!</v>
      </c>
      <c r="V22" s="121">
        <f t="shared" si="9"/>
        <v>0</v>
      </c>
    </row>
    <row r="23" spans="1:22" ht="13.5" customHeight="1">
      <c r="A23" s="113" t="s">
        <v>15</v>
      </c>
      <c r="B23" s="107" t="s">
        <v>194</v>
      </c>
      <c r="C23" s="143">
        <v>19</v>
      </c>
      <c r="D23" s="119">
        <f>SUM(E23:F23)</f>
        <v>47</v>
      </c>
      <c r="E23" s="143">
        <v>25</v>
      </c>
      <c r="F23" s="143">
        <v>22</v>
      </c>
      <c r="G23" s="143">
        <v>0</v>
      </c>
      <c r="H23" s="143">
        <v>0</v>
      </c>
      <c r="I23" s="122">
        <f>J23+Q23+R23+S23</f>
        <v>47</v>
      </c>
      <c r="J23" s="122">
        <f>K23+N23+O23+P23</f>
        <v>34</v>
      </c>
      <c r="K23" s="122">
        <f>SUM(L23:M23)</f>
        <v>17</v>
      </c>
      <c r="L23" s="143">
        <v>15</v>
      </c>
      <c r="M23" s="143">
        <v>2</v>
      </c>
      <c r="N23" s="143">
        <v>17</v>
      </c>
      <c r="O23" s="143">
        <v>0</v>
      </c>
      <c r="P23" s="143">
        <v>0</v>
      </c>
      <c r="Q23" s="143">
        <v>11</v>
      </c>
      <c r="R23" s="143">
        <v>2</v>
      </c>
      <c r="S23" s="143">
        <v>0</v>
      </c>
      <c r="T23" s="118">
        <f>SUM(N23:S23)</f>
        <v>30</v>
      </c>
      <c r="U23" s="126">
        <f>K23/J23</f>
        <v>0.5</v>
      </c>
      <c r="V23" s="121">
        <f t="shared" si="9"/>
        <v>0</v>
      </c>
    </row>
    <row r="24" spans="1:22" ht="13.5" customHeight="1">
      <c r="A24" s="113" t="s">
        <v>39</v>
      </c>
      <c r="B24" s="107" t="s">
        <v>143</v>
      </c>
      <c r="C24" s="143">
        <v>21</v>
      </c>
      <c r="D24" s="119">
        <f t="shared" si="4"/>
        <v>46</v>
      </c>
      <c r="E24" s="143">
        <v>23</v>
      </c>
      <c r="F24" s="143">
        <v>23</v>
      </c>
      <c r="G24" s="143">
        <v>0</v>
      </c>
      <c r="H24" s="143">
        <v>0</v>
      </c>
      <c r="I24" s="122">
        <f t="shared" si="12"/>
        <v>46</v>
      </c>
      <c r="J24" s="122">
        <f t="shared" si="13"/>
        <v>36</v>
      </c>
      <c r="K24" s="122">
        <f t="shared" si="14"/>
        <v>11</v>
      </c>
      <c r="L24" s="143">
        <v>10</v>
      </c>
      <c r="M24" s="143">
        <v>1</v>
      </c>
      <c r="N24" s="143">
        <v>24</v>
      </c>
      <c r="O24" s="143">
        <v>1</v>
      </c>
      <c r="P24" s="143">
        <v>0</v>
      </c>
      <c r="Q24" s="143">
        <v>10</v>
      </c>
      <c r="R24" s="143">
        <v>0</v>
      </c>
      <c r="S24" s="143">
        <v>0</v>
      </c>
      <c r="T24" s="118">
        <f t="shared" si="8"/>
        <v>35</v>
      </c>
      <c r="U24" s="126">
        <f t="shared" si="1"/>
        <v>0.3055555555555556</v>
      </c>
      <c r="V24" s="121">
        <f aca="true" t="shared" si="15" ref="V24:V55">D24-G24-H24-I24</f>
        <v>0</v>
      </c>
    </row>
    <row r="25" spans="1:22" ht="13.5" customHeight="1">
      <c r="A25" s="113" t="s">
        <v>41</v>
      </c>
      <c r="B25" s="107" t="s">
        <v>148</v>
      </c>
      <c r="C25" s="143">
        <v>18</v>
      </c>
      <c r="D25" s="119">
        <f t="shared" si="4"/>
        <v>40</v>
      </c>
      <c r="E25" s="143">
        <v>21</v>
      </c>
      <c r="F25" s="143">
        <v>19</v>
      </c>
      <c r="G25" s="143">
        <v>1</v>
      </c>
      <c r="H25" s="143">
        <v>0</v>
      </c>
      <c r="I25" s="122">
        <f t="shared" si="12"/>
        <v>39</v>
      </c>
      <c r="J25" s="122">
        <f t="shared" si="13"/>
        <v>35</v>
      </c>
      <c r="K25" s="122">
        <f t="shared" si="14"/>
        <v>10</v>
      </c>
      <c r="L25" s="143">
        <v>10</v>
      </c>
      <c r="M25" s="143">
        <v>0</v>
      </c>
      <c r="N25" s="143">
        <v>25</v>
      </c>
      <c r="O25" s="143">
        <v>0</v>
      </c>
      <c r="P25" s="143">
        <v>0</v>
      </c>
      <c r="Q25" s="143">
        <v>4</v>
      </c>
      <c r="R25" s="143">
        <v>0</v>
      </c>
      <c r="S25" s="143">
        <v>0</v>
      </c>
      <c r="T25" s="118">
        <f t="shared" si="8"/>
        <v>29</v>
      </c>
      <c r="U25" s="126">
        <f t="shared" si="1"/>
        <v>0.2857142857142857</v>
      </c>
      <c r="V25" s="121">
        <f t="shared" si="15"/>
        <v>0</v>
      </c>
    </row>
    <row r="26" spans="1:22" ht="13.5" customHeight="1">
      <c r="A26" s="113" t="s">
        <v>42</v>
      </c>
      <c r="B26" s="108" t="s">
        <v>156</v>
      </c>
      <c r="C26" s="143">
        <v>14</v>
      </c>
      <c r="D26" s="119">
        <f>SUM(E26:F26)</f>
        <v>33</v>
      </c>
      <c r="E26" s="143">
        <v>19</v>
      </c>
      <c r="F26" s="143">
        <v>14</v>
      </c>
      <c r="G26" s="143">
        <v>1</v>
      </c>
      <c r="H26" s="143">
        <v>0</v>
      </c>
      <c r="I26" s="122">
        <f>J26+Q26+R26+S26</f>
        <v>32</v>
      </c>
      <c r="J26" s="122">
        <f>K26+N26+O26+P26</f>
        <v>23</v>
      </c>
      <c r="K26" s="122">
        <f>SUM(L26:M26)</f>
        <v>10</v>
      </c>
      <c r="L26" s="143">
        <v>10</v>
      </c>
      <c r="M26" s="143">
        <v>0</v>
      </c>
      <c r="N26" s="143">
        <v>13</v>
      </c>
      <c r="O26" s="143">
        <v>0</v>
      </c>
      <c r="P26" s="143">
        <v>0</v>
      </c>
      <c r="Q26" s="143">
        <v>9</v>
      </c>
      <c r="R26" s="143">
        <v>0</v>
      </c>
      <c r="S26" s="143">
        <v>0</v>
      </c>
      <c r="T26" s="118">
        <f>SUM(N26:S26)</f>
        <v>22</v>
      </c>
      <c r="U26" s="126">
        <f>K26/J26</f>
        <v>0.43478260869565216</v>
      </c>
      <c r="V26" s="121">
        <f>D26-G26-H26-I26</f>
        <v>0</v>
      </c>
    </row>
    <row r="27" spans="1:22" ht="13.5" customHeight="1">
      <c r="A27" s="113" t="s">
        <v>62</v>
      </c>
      <c r="B27" s="107" t="s">
        <v>150</v>
      </c>
      <c r="C27" s="143">
        <v>37</v>
      </c>
      <c r="D27" s="119">
        <f t="shared" si="4"/>
        <v>69</v>
      </c>
      <c r="E27" s="143">
        <v>21</v>
      </c>
      <c r="F27" s="143">
        <v>48</v>
      </c>
      <c r="G27" s="143">
        <v>0</v>
      </c>
      <c r="H27" s="143">
        <v>0</v>
      </c>
      <c r="I27" s="122">
        <f t="shared" si="12"/>
        <v>69</v>
      </c>
      <c r="J27" s="122">
        <f t="shared" si="13"/>
        <v>58</v>
      </c>
      <c r="K27" s="122">
        <f t="shared" si="14"/>
        <v>17</v>
      </c>
      <c r="L27" s="143">
        <v>17</v>
      </c>
      <c r="M27" s="143">
        <v>0</v>
      </c>
      <c r="N27" s="143">
        <v>41</v>
      </c>
      <c r="O27" s="143">
        <v>0</v>
      </c>
      <c r="P27" s="143">
        <v>0</v>
      </c>
      <c r="Q27" s="143">
        <v>11</v>
      </c>
      <c r="R27" s="143">
        <v>0</v>
      </c>
      <c r="S27" s="143">
        <v>0</v>
      </c>
      <c r="T27" s="118">
        <f t="shared" si="8"/>
        <v>52</v>
      </c>
      <c r="U27" s="126">
        <f t="shared" si="1"/>
        <v>0.29310344827586204</v>
      </c>
      <c r="V27" s="121">
        <f t="shared" si="15"/>
        <v>0</v>
      </c>
    </row>
    <row r="28" spans="1:22" ht="13.5" customHeight="1">
      <c r="A28" s="113" t="s">
        <v>63</v>
      </c>
      <c r="B28" s="107" t="s">
        <v>151</v>
      </c>
      <c r="C28" s="143">
        <v>24</v>
      </c>
      <c r="D28" s="119">
        <f t="shared" si="4"/>
        <v>57</v>
      </c>
      <c r="E28" s="143">
        <v>33</v>
      </c>
      <c r="F28" s="143">
        <v>24</v>
      </c>
      <c r="G28" s="143">
        <v>0</v>
      </c>
      <c r="H28" s="143">
        <v>0</v>
      </c>
      <c r="I28" s="122">
        <f t="shared" si="12"/>
        <v>57</v>
      </c>
      <c r="J28" s="122">
        <f t="shared" si="13"/>
        <v>37</v>
      </c>
      <c r="K28" s="122">
        <f t="shared" si="14"/>
        <v>18</v>
      </c>
      <c r="L28" s="143">
        <v>17</v>
      </c>
      <c r="M28" s="143">
        <v>1</v>
      </c>
      <c r="N28" s="143">
        <v>19</v>
      </c>
      <c r="O28" s="143">
        <v>0</v>
      </c>
      <c r="P28" s="143">
        <v>0</v>
      </c>
      <c r="Q28" s="143">
        <v>20</v>
      </c>
      <c r="R28" s="143">
        <v>0</v>
      </c>
      <c r="S28" s="143">
        <v>0</v>
      </c>
      <c r="T28" s="118">
        <f t="shared" si="8"/>
        <v>39</v>
      </c>
      <c r="U28" s="126">
        <f t="shared" si="1"/>
        <v>0.4864864864864865</v>
      </c>
      <c r="V28" s="121">
        <f t="shared" si="15"/>
        <v>0</v>
      </c>
    </row>
    <row r="29" spans="1:22" ht="13.5" customHeight="1">
      <c r="A29" s="113" t="s">
        <v>196</v>
      </c>
      <c r="B29" s="107" t="s">
        <v>152</v>
      </c>
      <c r="C29" s="143">
        <v>30</v>
      </c>
      <c r="D29" s="119">
        <f t="shared" si="4"/>
        <v>42</v>
      </c>
      <c r="E29" s="143">
        <v>11</v>
      </c>
      <c r="F29" s="143">
        <v>31</v>
      </c>
      <c r="G29" s="143">
        <v>0</v>
      </c>
      <c r="H29" s="143">
        <v>0</v>
      </c>
      <c r="I29" s="122">
        <f t="shared" si="12"/>
        <v>42</v>
      </c>
      <c r="J29" s="122">
        <f t="shared" si="13"/>
        <v>38</v>
      </c>
      <c r="K29" s="122">
        <f t="shared" si="14"/>
        <v>19</v>
      </c>
      <c r="L29" s="143">
        <v>19</v>
      </c>
      <c r="M29" s="143">
        <v>0</v>
      </c>
      <c r="N29" s="143">
        <v>18</v>
      </c>
      <c r="O29" s="143">
        <v>1</v>
      </c>
      <c r="P29" s="143">
        <v>0</v>
      </c>
      <c r="Q29" s="143">
        <v>4</v>
      </c>
      <c r="R29" s="143">
        <v>0</v>
      </c>
      <c r="S29" s="143">
        <v>0</v>
      </c>
      <c r="T29" s="118">
        <f t="shared" si="8"/>
        <v>23</v>
      </c>
      <c r="U29" s="126">
        <f t="shared" si="1"/>
        <v>0.5</v>
      </c>
      <c r="V29" s="121">
        <f t="shared" si="15"/>
        <v>0</v>
      </c>
    </row>
    <row r="30" spans="1:22" s="80" customFormat="1" ht="13.5" customHeight="1">
      <c r="A30" s="93" t="s">
        <v>13</v>
      </c>
      <c r="B30" s="94" t="s">
        <v>154</v>
      </c>
      <c r="C30" s="130">
        <f>SUM(C31:C35)</f>
        <v>48</v>
      </c>
      <c r="D30" s="119">
        <f t="shared" si="4"/>
        <v>256</v>
      </c>
      <c r="E30" s="130">
        <f aca="true" t="shared" si="16" ref="E30:S30">SUM(E31:E35)</f>
        <v>151</v>
      </c>
      <c r="F30" s="130">
        <f t="shared" si="16"/>
        <v>105</v>
      </c>
      <c r="G30" s="130">
        <f t="shared" si="16"/>
        <v>2</v>
      </c>
      <c r="H30" s="130">
        <f t="shared" si="16"/>
        <v>0</v>
      </c>
      <c r="I30" s="119">
        <f t="shared" si="16"/>
        <v>254</v>
      </c>
      <c r="J30" s="119">
        <f t="shared" si="16"/>
        <v>188</v>
      </c>
      <c r="K30" s="119">
        <f t="shared" si="16"/>
        <v>87</v>
      </c>
      <c r="L30" s="130">
        <f t="shared" si="16"/>
        <v>87</v>
      </c>
      <c r="M30" s="130">
        <f t="shared" si="16"/>
        <v>0</v>
      </c>
      <c r="N30" s="130">
        <f t="shared" si="16"/>
        <v>101</v>
      </c>
      <c r="O30" s="130">
        <f t="shared" si="16"/>
        <v>0</v>
      </c>
      <c r="P30" s="130">
        <f t="shared" si="16"/>
        <v>0</v>
      </c>
      <c r="Q30" s="130">
        <f t="shared" si="16"/>
        <v>65</v>
      </c>
      <c r="R30" s="130">
        <f t="shared" si="16"/>
        <v>0</v>
      </c>
      <c r="S30" s="130">
        <f t="shared" si="16"/>
        <v>1</v>
      </c>
      <c r="T30" s="119">
        <f t="shared" si="8"/>
        <v>167</v>
      </c>
      <c r="U30" s="131">
        <f t="shared" si="1"/>
        <v>0.4627659574468085</v>
      </c>
      <c r="V30" s="124">
        <f t="shared" si="15"/>
        <v>0</v>
      </c>
    </row>
    <row r="31" spans="1:22" ht="13.5" customHeight="1">
      <c r="A31" s="59" t="s">
        <v>16</v>
      </c>
      <c r="B31" s="108" t="s">
        <v>155</v>
      </c>
      <c r="C31" s="125">
        <v>19</v>
      </c>
      <c r="D31" s="119">
        <f t="shared" si="4"/>
        <v>19</v>
      </c>
      <c r="E31" s="125"/>
      <c r="F31" s="125">
        <v>19</v>
      </c>
      <c r="G31" s="125"/>
      <c r="H31" s="125"/>
      <c r="I31" s="122">
        <f>J31+Q31+R31+S31</f>
        <v>19</v>
      </c>
      <c r="J31" s="122">
        <f>K31+N31+O31+P31</f>
        <v>19</v>
      </c>
      <c r="K31" s="122">
        <f>SUM(L31:M31)</f>
        <v>19</v>
      </c>
      <c r="L31" s="125">
        <v>19</v>
      </c>
      <c r="M31" s="125"/>
      <c r="N31" s="125"/>
      <c r="O31" s="125"/>
      <c r="P31" s="129"/>
      <c r="Q31" s="129"/>
      <c r="R31" s="129"/>
      <c r="S31" s="129"/>
      <c r="T31" s="118">
        <f t="shared" si="8"/>
        <v>0</v>
      </c>
      <c r="U31" s="126">
        <f t="shared" si="1"/>
        <v>1</v>
      </c>
      <c r="V31" s="121">
        <f t="shared" si="15"/>
        <v>0</v>
      </c>
    </row>
    <row r="32" spans="1:22" ht="13.5" customHeight="1">
      <c r="A32" s="59" t="s">
        <v>17</v>
      </c>
      <c r="B32" s="108" t="s">
        <v>204</v>
      </c>
      <c r="C32" s="125">
        <v>10</v>
      </c>
      <c r="D32" s="119">
        <f t="shared" si="4"/>
        <v>56</v>
      </c>
      <c r="E32" s="125">
        <v>32</v>
      </c>
      <c r="F32" s="125">
        <v>24</v>
      </c>
      <c r="G32" s="125"/>
      <c r="H32" s="125"/>
      <c r="I32" s="122">
        <f>J32+Q32+R32+S32</f>
        <v>56</v>
      </c>
      <c r="J32" s="122">
        <f>K32+N32+O32+P32</f>
        <v>45</v>
      </c>
      <c r="K32" s="122">
        <f>SUM(L32:M32)</f>
        <v>25</v>
      </c>
      <c r="L32" s="125">
        <v>25</v>
      </c>
      <c r="M32" s="125"/>
      <c r="N32" s="125">
        <v>20</v>
      </c>
      <c r="O32" s="125"/>
      <c r="P32" s="129"/>
      <c r="Q32" s="129">
        <v>11</v>
      </c>
      <c r="R32" s="129"/>
      <c r="S32" s="129"/>
      <c r="T32" s="118">
        <f t="shared" si="8"/>
        <v>31</v>
      </c>
      <c r="U32" s="126">
        <f t="shared" si="1"/>
        <v>0.5555555555555556</v>
      </c>
      <c r="V32" s="121">
        <f t="shared" si="15"/>
        <v>0</v>
      </c>
    </row>
    <row r="33" spans="1:22" ht="13.5" customHeight="1">
      <c r="A33" s="59" t="s">
        <v>83</v>
      </c>
      <c r="B33" s="108" t="s">
        <v>184</v>
      </c>
      <c r="C33" s="125">
        <v>4</v>
      </c>
      <c r="D33" s="119">
        <f t="shared" si="4"/>
        <v>60</v>
      </c>
      <c r="E33" s="125">
        <v>42</v>
      </c>
      <c r="F33" s="125">
        <v>18</v>
      </c>
      <c r="G33" s="125">
        <v>2</v>
      </c>
      <c r="H33" s="125"/>
      <c r="I33" s="122">
        <f>J33+Q33+R33+S33</f>
        <v>58</v>
      </c>
      <c r="J33" s="122">
        <f>K33+N33+O33+P33</f>
        <v>48</v>
      </c>
      <c r="K33" s="122">
        <f>SUM(L33:M33)</f>
        <v>20</v>
      </c>
      <c r="L33" s="125">
        <v>20</v>
      </c>
      <c r="M33" s="125"/>
      <c r="N33" s="125">
        <v>28</v>
      </c>
      <c r="O33" s="125"/>
      <c r="P33" s="129"/>
      <c r="Q33" s="129">
        <v>10</v>
      </c>
      <c r="R33" s="129"/>
      <c r="S33" s="129"/>
      <c r="T33" s="118">
        <f t="shared" si="8"/>
        <v>38</v>
      </c>
      <c r="U33" s="126">
        <f t="shared" si="1"/>
        <v>0.4166666666666667</v>
      </c>
      <c r="V33" s="121">
        <f t="shared" si="15"/>
        <v>0</v>
      </c>
    </row>
    <row r="34" spans="1:22" ht="13.5" customHeight="1">
      <c r="A34" s="59" t="s">
        <v>129</v>
      </c>
      <c r="B34" s="108" t="s">
        <v>176</v>
      </c>
      <c r="C34" s="125">
        <v>8</v>
      </c>
      <c r="D34" s="119">
        <f t="shared" si="4"/>
        <v>38</v>
      </c>
      <c r="E34" s="125">
        <v>7</v>
      </c>
      <c r="F34" s="125">
        <v>31</v>
      </c>
      <c r="G34" s="125"/>
      <c r="H34" s="125"/>
      <c r="I34" s="122">
        <f>J34+Q34+R34+S34</f>
        <v>38</v>
      </c>
      <c r="J34" s="122">
        <f>K34+N34+O34+P34</f>
        <v>37</v>
      </c>
      <c r="K34" s="122">
        <f>SUM(L34:M34)</f>
        <v>19</v>
      </c>
      <c r="L34" s="125">
        <v>19</v>
      </c>
      <c r="M34" s="125"/>
      <c r="N34" s="125">
        <v>18</v>
      </c>
      <c r="O34" s="125"/>
      <c r="P34" s="129"/>
      <c r="Q34" s="129">
        <v>1</v>
      </c>
      <c r="R34" s="129"/>
      <c r="S34" s="129"/>
      <c r="T34" s="118">
        <f t="shared" si="8"/>
        <v>19</v>
      </c>
      <c r="U34" s="126">
        <f t="shared" si="1"/>
        <v>0.5135135135135135</v>
      </c>
      <c r="V34" s="121">
        <f t="shared" si="15"/>
        <v>0</v>
      </c>
    </row>
    <row r="35" spans="1:22" ht="13.5" customHeight="1">
      <c r="A35" s="59" t="s">
        <v>129</v>
      </c>
      <c r="B35" s="108" t="s">
        <v>157</v>
      </c>
      <c r="C35" s="125">
        <v>7</v>
      </c>
      <c r="D35" s="119">
        <f t="shared" si="4"/>
        <v>83</v>
      </c>
      <c r="E35" s="125">
        <v>70</v>
      </c>
      <c r="F35" s="125">
        <v>13</v>
      </c>
      <c r="G35" s="125"/>
      <c r="H35" s="125"/>
      <c r="I35" s="122">
        <f>J35+Q35+R35+S35</f>
        <v>83</v>
      </c>
      <c r="J35" s="122">
        <f>K35+N35+O35+P35</f>
        <v>39</v>
      </c>
      <c r="K35" s="122">
        <f>SUM(L35:M35)</f>
        <v>4</v>
      </c>
      <c r="L35" s="125">
        <v>4</v>
      </c>
      <c r="M35" s="125"/>
      <c r="N35" s="125">
        <v>35</v>
      </c>
      <c r="O35" s="125"/>
      <c r="P35" s="129"/>
      <c r="Q35" s="129">
        <v>43</v>
      </c>
      <c r="R35" s="129"/>
      <c r="S35" s="129">
        <v>1</v>
      </c>
      <c r="T35" s="118">
        <f t="shared" si="8"/>
        <v>79</v>
      </c>
      <c r="U35" s="126">
        <f t="shared" si="1"/>
        <v>0.10256410256410256</v>
      </c>
      <c r="V35" s="121">
        <f t="shared" si="15"/>
        <v>0</v>
      </c>
    </row>
    <row r="36" spans="1:22" s="80" customFormat="1" ht="13.5" customHeight="1">
      <c r="A36" s="93" t="s">
        <v>18</v>
      </c>
      <c r="B36" s="94" t="s">
        <v>168</v>
      </c>
      <c r="C36" s="130">
        <f>SUM(C37:C41)</f>
        <v>54</v>
      </c>
      <c r="D36" s="119">
        <f t="shared" si="4"/>
        <v>171</v>
      </c>
      <c r="E36" s="130">
        <f aca="true" t="shared" si="17" ref="E36:S36">SUM(E37:E41)</f>
        <v>89</v>
      </c>
      <c r="F36" s="130">
        <f t="shared" si="17"/>
        <v>82</v>
      </c>
      <c r="G36" s="130">
        <f t="shared" si="17"/>
        <v>0</v>
      </c>
      <c r="H36" s="130">
        <f t="shared" si="17"/>
        <v>0</v>
      </c>
      <c r="I36" s="119">
        <f t="shared" si="17"/>
        <v>171</v>
      </c>
      <c r="J36" s="119">
        <f t="shared" si="17"/>
        <v>120</v>
      </c>
      <c r="K36" s="119">
        <f t="shared" si="17"/>
        <v>58</v>
      </c>
      <c r="L36" s="130">
        <f t="shared" si="17"/>
        <v>57</v>
      </c>
      <c r="M36" s="130">
        <f t="shared" si="17"/>
        <v>1</v>
      </c>
      <c r="N36" s="130">
        <f t="shared" si="17"/>
        <v>62</v>
      </c>
      <c r="O36" s="130">
        <f t="shared" si="17"/>
        <v>0</v>
      </c>
      <c r="P36" s="130">
        <f t="shared" si="17"/>
        <v>0</v>
      </c>
      <c r="Q36" s="130">
        <f t="shared" si="17"/>
        <v>51</v>
      </c>
      <c r="R36" s="130">
        <f t="shared" si="17"/>
        <v>0</v>
      </c>
      <c r="S36" s="130">
        <f t="shared" si="17"/>
        <v>0</v>
      </c>
      <c r="T36" s="119">
        <f t="shared" si="8"/>
        <v>113</v>
      </c>
      <c r="U36" s="131">
        <f t="shared" si="1"/>
        <v>0.48333333333333334</v>
      </c>
      <c r="V36" s="124">
        <f t="shared" si="15"/>
        <v>0</v>
      </c>
    </row>
    <row r="37" spans="1:22" ht="13.5" customHeight="1">
      <c r="A37" s="59" t="s">
        <v>44</v>
      </c>
      <c r="B37" s="109" t="s">
        <v>188</v>
      </c>
      <c r="C37" s="125">
        <v>10</v>
      </c>
      <c r="D37" s="119">
        <f t="shared" si="4"/>
        <v>17</v>
      </c>
      <c r="E37" s="125">
        <v>3</v>
      </c>
      <c r="F37" s="125">
        <v>14</v>
      </c>
      <c r="G37" s="125"/>
      <c r="H37" s="125"/>
      <c r="I37" s="122">
        <f>J37+Q37+R37+S37</f>
        <v>17</v>
      </c>
      <c r="J37" s="122">
        <f>K37+N37+O37+P37</f>
        <v>15</v>
      </c>
      <c r="K37" s="122">
        <f>SUM(L37:M37)</f>
        <v>12</v>
      </c>
      <c r="L37" s="125">
        <v>12</v>
      </c>
      <c r="M37" s="125"/>
      <c r="N37" s="125">
        <v>3</v>
      </c>
      <c r="O37" s="125"/>
      <c r="P37" s="129"/>
      <c r="Q37" s="129">
        <v>2</v>
      </c>
      <c r="R37" s="129"/>
      <c r="S37" s="129"/>
      <c r="T37" s="118">
        <f t="shared" si="8"/>
        <v>5</v>
      </c>
      <c r="U37" s="126">
        <f t="shared" si="1"/>
        <v>0.8</v>
      </c>
      <c r="V37" s="121">
        <f t="shared" si="15"/>
        <v>0</v>
      </c>
    </row>
    <row r="38" spans="1:22" ht="13.5" customHeight="1">
      <c r="A38" s="59" t="s">
        <v>45</v>
      </c>
      <c r="B38" s="109" t="s">
        <v>199</v>
      </c>
      <c r="C38" s="125">
        <v>16</v>
      </c>
      <c r="D38" s="119">
        <f t="shared" si="4"/>
        <v>37</v>
      </c>
      <c r="E38" s="125">
        <v>11</v>
      </c>
      <c r="F38" s="125">
        <v>26</v>
      </c>
      <c r="G38" s="125"/>
      <c r="H38" s="125"/>
      <c r="I38" s="122">
        <f>J38+Q38+R38+S38</f>
        <v>37</v>
      </c>
      <c r="J38" s="122">
        <f>K38+N38+O38+P38</f>
        <v>30</v>
      </c>
      <c r="K38" s="122">
        <f>SUM(L38:M38)</f>
        <v>13</v>
      </c>
      <c r="L38" s="125">
        <v>13</v>
      </c>
      <c r="M38" s="125"/>
      <c r="N38" s="125">
        <v>17</v>
      </c>
      <c r="O38" s="125"/>
      <c r="P38" s="129"/>
      <c r="Q38" s="129">
        <v>7</v>
      </c>
      <c r="R38" s="129"/>
      <c r="S38" s="129"/>
      <c r="T38" s="118">
        <f t="shared" si="8"/>
        <v>24</v>
      </c>
      <c r="U38" s="126">
        <f t="shared" si="1"/>
        <v>0.43333333333333335</v>
      </c>
      <c r="V38" s="121">
        <f t="shared" si="15"/>
        <v>0</v>
      </c>
    </row>
    <row r="39" spans="1:22" ht="13.5" customHeight="1">
      <c r="A39" s="59" t="s">
        <v>68</v>
      </c>
      <c r="B39" s="109" t="s">
        <v>201</v>
      </c>
      <c r="C39" s="125">
        <v>9</v>
      </c>
      <c r="D39" s="119">
        <f t="shared" si="4"/>
        <v>42</v>
      </c>
      <c r="E39" s="125">
        <v>30</v>
      </c>
      <c r="F39" s="125">
        <v>12</v>
      </c>
      <c r="G39" s="125"/>
      <c r="H39" s="125"/>
      <c r="I39" s="122">
        <f>J39+Q39+R39+S39</f>
        <v>42</v>
      </c>
      <c r="J39" s="122">
        <f>K39+N39+O39+P39</f>
        <v>26</v>
      </c>
      <c r="K39" s="122">
        <f>SUM(L39:M39)</f>
        <v>9</v>
      </c>
      <c r="L39" s="125">
        <v>8</v>
      </c>
      <c r="M39" s="125">
        <v>1</v>
      </c>
      <c r="N39" s="125">
        <v>17</v>
      </c>
      <c r="O39" s="125"/>
      <c r="P39" s="129"/>
      <c r="Q39" s="129">
        <v>16</v>
      </c>
      <c r="R39" s="129"/>
      <c r="S39" s="129"/>
      <c r="T39" s="118">
        <f t="shared" si="8"/>
        <v>33</v>
      </c>
      <c r="U39" s="126">
        <f t="shared" si="1"/>
        <v>0.34615384615384615</v>
      </c>
      <c r="V39" s="121">
        <f t="shared" si="15"/>
        <v>0</v>
      </c>
    </row>
    <row r="40" spans="1:22" ht="13.5" customHeight="1">
      <c r="A40" s="59" t="s">
        <v>69</v>
      </c>
      <c r="B40" s="109" t="s">
        <v>186</v>
      </c>
      <c r="C40" s="125">
        <v>11</v>
      </c>
      <c r="D40" s="119">
        <f t="shared" si="4"/>
        <v>46</v>
      </c>
      <c r="E40" s="125">
        <v>26</v>
      </c>
      <c r="F40" s="125">
        <v>20</v>
      </c>
      <c r="G40" s="125"/>
      <c r="H40" s="125"/>
      <c r="I40" s="122">
        <f>J40+Q40+R40+S40</f>
        <v>46</v>
      </c>
      <c r="J40" s="122">
        <f>K40+N40+O40+P40</f>
        <v>32</v>
      </c>
      <c r="K40" s="122">
        <f>SUM(L40:M40)</f>
        <v>14</v>
      </c>
      <c r="L40" s="125">
        <v>14</v>
      </c>
      <c r="M40" s="125"/>
      <c r="N40" s="125">
        <v>18</v>
      </c>
      <c r="O40" s="125"/>
      <c r="P40" s="129"/>
      <c r="Q40" s="129">
        <v>14</v>
      </c>
      <c r="R40" s="129"/>
      <c r="S40" s="129"/>
      <c r="T40" s="118">
        <f t="shared" si="8"/>
        <v>32</v>
      </c>
      <c r="U40" s="126">
        <f aca="true" t="shared" si="18" ref="U40:U68">K40/J40</f>
        <v>0.4375</v>
      </c>
      <c r="V40" s="121">
        <f t="shared" si="15"/>
        <v>0</v>
      </c>
    </row>
    <row r="41" spans="1:22" ht="13.5" customHeight="1">
      <c r="A41" s="59" t="s">
        <v>200</v>
      </c>
      <c r="B41" s="109" t="s">
        <v>187</v>
      </c>
      <c r="C41" s="125">
        <v>8</v>
      </c>
      <c r="D41" s="119">
        <f t="shared" si="4"/>
        <v>29</v>
      </c>
      <c r="E41" s="125">
        <v>19</v>
      </c>
      <c r="F41" s="125">
        <v>10</v>
      </c>
      <c r="G41" s="125"/>
      <c r="H41" s="125"/>
      <c r="I41" s="122">
        <f>J41+Q41+R41+S41</f>
        <v>29</v>
      </c>
      <c r="J41" s="122">
        <f>K41+N41+O41+P41</f>
        <v>17</v>
      </c>
      <c r="K41" s="122">
        <f>SUM(L41:M41)</f>
        <v>10</v>
      </c>
      <c r="L41" s="125">
        <v>10</v>
      </c>
      <c r="M41" s="125"/>
      <c r="N41" s="125">
        <v>7</v>
      </c>
      <c r="O41" s="125"/>
      <c r="P41" s="129"/>
      <c r="Q41" s="129">
        <v>12</v>
      </c>
      <c r="R41" s="129"/>
      <c r="S41" s="129"/>
      <c r="T41" s="118">
        <f t="shared" si="8"/>
        <v>19</v>
      </c>
      <c r="U41" s="126">
        <f t="shared" si="18"/>
        <v>0.5882352941176471</v>
      </c>
      <c r="V41" s="121">
        <f t="shared" si="15"/>
        <v>0</v>
      </c>
    </row>
    <row r="42" spans="1:22" s="80" customFormat="1" ht="13.5" customHeight="1">
      <c r="A42" s="93" t="s">
        <v>20</v>
      </c>
      <c r="B42" s="94" t="s">
        <v>159</v>
      </c>
      <c r="C42" s="130">
        <f>SUM(C43:C46)</f>
        <v>90</v>
      </c>
      <c r="D42" s="119">
        <f t="shared" si="4"/>
        <v>179</v>
      </c>
      <c r="E42" s="132">
        <f aca="true" t="shared" si="19" ref="E42:S42">SUM(E43:E46)</f>
        <v>82</v>
      </c>
      <c r="F42" s="132">
        <f t="shared" si="19"/>
        <v>97</v>
      </c>
      <c r="G42" s="132">
        <f t="shared" si="19"/>
        <v>0</v>
      </c>
      <c r="H42" s="132">
        <f t="shared" si="19"/>
        <v>0</v>
      </c>
      <c r="I42" s="119">
        <f t="shared" si="19"/>
        <v>179</v>
      </c>
      <c r="J42" s="119">
        <f t="shared" si="19"/>
        <v>149</v>
      </c>
      <c r="K42" s="119">
        <f t="shared" si="19"/>
        <v>77</v>
      </c>
      <c r="L42" s="132">
        <f t="shared" si="19"/>
        <v>76</v>
      </c>
      <c r="M42" s="132">
        <f t="shared" si="19"/>
        <v>1</v>
      </c>
      <c r="N42" s="132">
        <f t="shared" si="19"/>
        <v>72</v>
      </c>
      <c r="O42" s="132">
        <f t="shared" si="19"/>
        <v>0</v>
      </c>
      <c r="P42" s="132">
        <f t="shared" si="19"/>
        <v>0</v>
      </c>
      <c r="Q42" s="132">
        <f t="shared" si="19"/>
        <v>30</v>
      </c>
      <c r="R42" s="132">
        <f t="shared" si="19"/>
        <v>0</v>
      </c>
      <c r="S42" s="132">
        <f t="shared" si="19"/>
        <v>0</v>
      </c>
      <c r="T42" s="119">
        <f aca="true" t="shared" si="20" ref="T42:T68">SUM(N42:S42)</f>
        <v>102</v>
      </c>
      <c r="U42" s="131">
        <f t="shared" si="18"/>
        <v>0.5167785234899329</v>
      </c>
      <c r="V42" s="124">
        <f t="shared" si="15"/>
        <v>0</v>
      </c>
    </row>
    <row r="43" spans="1:22" ht="13.5" customHeight="1">
      <c r="A43" s="59" t="s">
        <v>46</v>
      </c>
      <c r="B43" s="109" t="s">
        <v>202</v>
      </c>
      <c r="C43" s="140">
        <v>32</v>
      </c>
      <c r="D43" s="119">
        <f t="shared" si="4"/>
        <v>36</v>
      </c>
      <c r="E43" s="140"/>
      <c r="F43" s="140">
        <v>36</v>
      </c>
      <c r="G43" s="140"/>
      <c r="H43" s="140"/>
      <c r="I43" s="122">
        <f>J43+Q43+R43+S43</f>
        <v>36</v>
      </c>
      <c r="J43" s="122">
        <f>K43+N43+O43+P43</f>
        <v>36</v>
      </c>
      <c r="K43" s="122">
        <f>SUM(L43:M43)</f>
        <v>30</v>
      </c>
      <c r="L43" s="140">
        <v>30</v>
      </c>
      <c r="M43" s="140"/>
      <c r="N43" s="140">
        <v>6</v>
      </c>
      <c r="O43" s="140"/>
      <c r="P43" s="141"/>
      <c r="Q43" s="141"/>
      <c r="R43" s="141"/>
      <c r="S43" s="141"/>
      <c r="T43" s="118">
        <f t="shared" si="20"/>
        <v>6</v>
      </c>
      <c r="U43" s="126">
        <f t="shared" si="18"/>
        <v>0.8333333333333334</v>
      </c>
      <c r="V43" s="121">
        <f t="shared" si="15"/>
        <v>0</v>
      </c>
    </row>
    <row r="44" spans="1:22" ht="13.5" customHeight="1">
      <c r="A44" s="59" t="s">
        <v>47</v>
      </c>
      <c r="B44" s="109" t="s">
        <v>160</v>
      </c>
      <c r="C44" s="140">
        <v>11</v>
      </c>
      <c r="D44" s="119">
        <f t="shared" si="4"/>
        <v>29</v>
      </c>
      <c r="E44" s="140">
        <v>18</v>
      </c>
      <c r="F44" s="140">
        <v>11</v>
      </c>
      <c r="G44" s="140"/>
      <c r="H44" s="140"/>
      <c r="I44" s="122">
        <f>J44+Q44+R44+S44</f>
        <v>29</v>
      </c>
      <c r="J44" s="122">
        <f>K44+N44+O44+P44</f>
        <v>23</v>
      </c>
      <c r="K44" s="122">
        <f>SUM(L44:M44)</f>
        <v>12</v>
      </c>
      <c r="L44" s="140">
        <v>12</v>
      </c>
      <c r="M44" s="140"/>
      <c r="N44" s="140">
        <v>11</v>
      </c>
      <c r="O44" s="140"/>
      <c r="P44" s="141"/>
      <c r="Q44" s="141">
        <v>6</v>
      </c>
      <c r="R44" s="141"/>
      <c r="S44" s="141"/>
      <c r="T44" s="118">
        <f t="shared" si="20"/>
        <v>17</v>
      </c>
      <c r="U44" s="126">
        <f t="shared" si="18"/>
        <v>0.5217391304347826</v>
      </c>
      <c r="V44" s="121">
        <f t="shared" si="15"/>
        <v>0</v>
      </c>
    </row>
    <row r="45" spans="1:22" ht="13.5" customHeight="1">
      <c r="A45" s="59" t="s">
        <v>130</v>
      </c>
      <c r="B45" s="109" t="s">
        <v>161</v>
      </c>
      <c r="C45" s="140">
        <v>15</v>
      </c>
      <c r="D45" s="119">
        <f>SUM(E45:F45)</f>
        <v>47</v>
      </c>
      <c r="E45" s="140">
        <v>32</v>
      </c>
      <c r="F45" s="140">
        <v>15</v>
      </c>
      <c r="G45" s="140"/>
      <c r="H45" s="140"/>
      <c r="I45" s="122">
        <f>J45+Q45+R45+S45</f>
        <v>47</v>
      </c>
      <c r="J45" s="122">
        <f>K45+N45+O45+P45</f>
        <v>35</v>
      </c>
      <c r="K45" s="122">
        <f>SUM(L45:M45)</f>
        <v>12</v>
      </c>
      <c r="L45" s="140">
        <v>12</v>
      </c>
      <c r="M45" s="140"/>
      <c r="N45" s="140">
        <v>23</v>
      </c>
      <c r="O45" s="140"/>
      <c r="P45" s="141"/>
      <c r="Q45" s="141">
        <v>12</v>
      </c>
      <c r="R45" s="141"/>
      <c r="S45" s="141"/>
      <c r="T45" s="118">
        <f>SUM(N45:S45)</f>
        <v>35</v>
      </c>
      <c r="U45" s="126">
        <f>K45/J45</f>
        <v>0.34285714285714286</v>
      </c>
      <c r="V45" s="121">
        <f>D45-G45-H45-I45</f>
        <v>0</v>
      </c>
    </row>
    <row r="46" spans="1:22" ht="13.5" customHeight="1">
      <c r="A46" s="59" t="s">
        <v>203</v>
      </c>
      <c r="B46" s="109" t="s">
        <v>162</v>
      </c>
      <c r="C46" s="140">
        <v>32</v>
      </c>
      <c r="D46" s="119">
        <f>SUM(E46:F46)</f>
        <v>67</v>
      </c>
      <c r="E46" s="140">
        <v>32</v>
      </c>
      <c r="F46" s="140">
        <v>35</v>
      </c>
      <c r="G46" s="140"/>
      <c r="H46" s="140"/>
      <c r="I46" s="122">
        <f>J46+Q46+R46+S46</f>
        <v>67</v>
      </c>
      <c r="J46" s="122">
        <f>K46+N46+O46+P46</f>
        <v>55</v>
      </c>
      <c r="K46" s="122">
        <f>SUM(L46:M46)</f>
        <v>23</v>
      </c>
      <c r="L46" s="140">
        <v>22</v>
      </c>
      <c r="M46" s="140">
        <v>1</v>
      </c>
      <c r="N46" s="140">
        <v>32</v>
      </c>
      <c r="O46" s="140"/>
      <c r="P46" s="141"/>
      <c r="Q46" s="141">
        <v>12</v>
      </c>
      <c r="R46" s="141"/>
      <c r="S46" s="141"/>
      <c r="T46" s="118">
        <f>SUM(N46:S46)</f>
        <v>44</v>
      </c>
      <c r="U46" s="126">
        <f>K46/J46</f>
        <v>0.41818181818181815</v>
      </c>
      <c r="V46" s="121">
        <f>D46-G46-H46-I46</f>
        <v>0</v>
      </c>
    </row>
    <row r="47" spans="1:22" s="80" customFormat="1" ht="13.5" customHeight="1">
      <c r="A47" s="93" t="s">
        <v>21</v>
      </c>
      <c r="B47" s="94" t="s">
        <v>165</v>
      </c>
      <c r="C47" s="130">
        <f>SUM(C48:C51)</f>
        <v>183</v>
      </c>
      <c r="D47" s="119">
        <f t="shared" si="4"/>
        <v>239</v>
      </c>
      <c r="E47" s="132">
        <f aca="true" t="shared" si="21" ref="E47:S47">SUM(E48:E51)</f>
        <v>108</v>
      </c>
      <c r="F47" s="132">
        <f t="shared" si="21"/>
        <v>131</v>
      </c>
      <c r="G47" s="132">
        <f t="shared" si="21"/>
        <v>0</v>
      </c>
      <c r="H47" s="132">
        <f t="shared" si="21"/>
        <v>0</v>
      </c>
      <c r="I47" s="119">
        <f t="shared" si="21"/>
        <v>239</v>
      </c>
      <c r="J47" s="119">
        <f t="shared" si="21"/>
        <v>201</v>
      </c>
      <c r="K47" s="119">
        <f t="shared" si="21"/>
        <v>63</v>
      </c>
      <c r="L47" s="132">
        <f t="shared" si="21"/>
        <v>62</v>
      </c>
      <c r="M47" s="132">
        <f t="shared" si="21"/>
        <v>1</v>
      </c>
      <c r="N47" s="132">
        <f t="shared" si="21"/>
        <v>138</v>
      </c>
      <c r="O47" s="132">
        <f t="shared" si="21"/>
        <v>0</v>
      </c>
      <c r="P47" s="132">
        <f t="shared" si="21"/>
        <v>0</v>
      </c>
      <c r="Q47" s="132">
        <f t="shared" si="21"/>
        <v>38</v>
      </c>
      <c r="R47" s="132">
        <f t="shared" si="21"/>
        <v>0</v>
      </c>
      <c r="S47" s="132">
        <f t="shared" si="21"/>
        <v>0</v>
      </c>
      <c r="T47" s="119">
        <f t="shared" si="20"/>
        <v>176</v>
      </c>
      <c r="U47" s="131">
        <f t="shared" si="18"/>
        <v>0.31343283582089554</v>
      </c>
      <c r="V47" s="124">
        <f t="shared" si="15"/>
        <v>0</v>
      </c>
    </row>
    <row r="48" spans="1:22" ht="13.5" customHeight="1">
      <c r="A48" s="59" t="s">
        <v>61</v>
      </c>
      <c r="B48" s="109" t="s">
        <v>206</v>
      </c>
      <c r="C48" s="125">
        <v>13</v>
      </c>
      <c r="D48" s="119">
        <f t="shared" si="4"/>
        <v>15</v>
      </c>
      <c r="E48" s="125">
        <v>2</v>
      </c>
      <c r="F48" s="125">
        <v>13</v>
      </c>
      <c r="G48" s="125">
        <v>0</v>
      </c>
      <c r="H48" s="125">
        <v>0</v>
      </c>
      <c r="I48" s="122">
        <f>J48+Q48+R48+S48</f>
        <v>15</v>
      </c>
      <c r="J48" s="122">
        <f>K48+N48+O48+P48</f>
        <v>14</v>
      </c>
      <c r="K48" s="122">
        <f>SUM(L48:M48)</f>
        <v>11</v>
      </c>
      <c r="L48" s="125">
        <v>11</v>
      </c>
      <c r="M48" s="125">
        <v>0</v>
      </c>
      <c r="N48" s="125">
        <v>3</v>
      </c>
      <c r="O48" s="125">
        <v>0</v>
      </c>
      <c r="P48" s="129">
        <v>0</v>
      </c>
      <c r="Q48" s="129">
        <v>1</v>
      </c>
      <c r="R48" s="129">
        <v>0</v>
      </c>
      <c r="S48" s="129">
        <v>0</v>
      </c>
      <c r="T48" s="118">
        <f t="shared" si="20"/>
        <v>4</v>
      </c>
      <c r="U48" s="126">
        <f t="shared" si="18"/>
        <v>0.7857142857142857</v>
      </c>
      <c r="V48" s="121">
        <f t="shared" si="15"/>
        <v>0</v>
      </c>
    </row>
    <row r="49" spans="1:22" ht="13.5" customHeight="1">
      <c r="A49" s="59" t="s">
        <v>48</v>
      </c>
      <c r="B49" s="109" t="s">
        <v>207</v>
      </c>
      <c r="C49" s="125">
        <v>57</v>
      </c>
      <c r="D49" s="119">
        <f t="shared" si="4"/>
        <v>76</v>
      </c>
      <c r="E49" s="125">
        <v>37</v>
      </c>
      <c r="F49" s="125">
        <v>39</v>
      </c>
      <c r="G49" s="125"/>
      <c r="H49" s="125">
        <v>0</v>
      </c>
      <c r="I49" s="122">
        <f>J49+Q49+R49+S49</f>
        <v>76</v>
      </c>
      <c r="J49" s="122">
        <f>K49+N49+O49+P49</f>
        <v>66</v>
      </c>
      <c r="K49" s="122">
        <f>SUM(L49:M49)</f>
        <v>22</v>
      </c>
      <c r="L49" s="125">
        <v>21</v>
      </c>
      <c r="M49" s="125">
        <v>1</v>
      </c>
      <c r="N49" s="125">
        <v>44</v>
      </c>
      <c r="O49" s="125">
        <v>0</v>
      </c>
      <c r="P49" s="129">
        <v>0</v>
      </c>
      <c r="Q49" s="129">
        <v>10</v>
      </c>
      <c r="R49" s="129">
        <v>0</v>
      </c>
      <c r="S49" s="129">
        <v>0</v>
      </c>
      <c r="T49" s="118">
        <f t="shared" si="20"/>
        <v>54</v>
      </c>
      <c r="U49" s="126">
        <f t="shared" si="18"/>
        <v>0.3333333333333333</v>
      </c>
      <c r="V49" s="121">
        <f t="shared" si="15"/>
        <v>0</v>
      </c>
    </row>
    <row r="50" spans="1:22" ht="13.5" customHeight="1">
      <c r="A50" s="59" t="s">
        <v>49</v>
      </c>
      <c r="B50" s="109" t="s">
        <v>208</v>
      </c>
      <c r="C50" s="125">
        <v>62</v>
      </c>
      <c r="D50" s="119">
        <f t="shared" si="4"/>
        <v>72</v>
      </c>
      <c r="E50" s="125">
        <v>22</v>
      </c>
      <c r="F50" s="125">
        <v>50</v>
      </c>
      <c r="G50" s="125"/>
      <c r="H50" s="125"/>
      <c r="I50" s="122">
        <f>J50+Q50+R50+S50</f>
        <v>72</v>
      </c>
      <c r="J50" s="122">
        <f>K50+N50+O50+P50</f>
        <v>67</v>
      </c>
      <c r="K50" s="122">
        <f>SUM(L50:M50)</f>
        <v>22</v>
      </c>
      <c r="L50" s="125">
        <v>22</v>
      </c>
      <c r="M50" s="125"/>
      <c r="N50" s="125">
        <v>45</v>
      </c>
      <c r="O50" s="125"/>
      <c r="P50" s="129"/>
      <c r="Q50" s="129">
        <v>5</v>
      </c>
      <c r="R50" s="129"/>
      <c r="S50" s="129"/>
      <c r="T50" s="118">
        <f t="shared" si="20"/>
        <v>50</v>
      </c>
      <c r="U50" s="126">
        <f t="shared" si="18"/>
        <v>0.3283582089552239</v>
      </c>
      <c r="V50" s="121">
        <f t="shared" si="15"/>
        <v>0</v>
      </c>
    </row>
    <row r="51" spans="1:22" ht="13.5" customHeight="1">
      <c r="A51" s="59" t="s">
        <v>84</v>
      </c>
      <c r="B51" s="109" t="s">
        <v>185</v>
      </c>
      <c r="C51" s="125">
        <v>51</v>
      </c>
      <c r="D51" s="119">
        <f t="shared" si="4"/>
        <v>76</v>
      </c>
      <c r="E51" s="125">
        <v>47</v>
      </c>
      <c r="F51" s="125">
        <v>29</v>
      </c>
      <c r="G51" s="125">
        <v>0</v>
      </c>
      <c r="H51" s="125">
        <v>0</v>
      </c>
      <c r="I51" s="122">
        <f>J51+Q51+R51+S51</f>
        <v>76</v>
      </c>
      <c r="J51" s="122">
        <f>K51+N51+O51+P51</f>
        <v>54</v>
      </c>
      <c r="K51" s="122">
        <f>SUM(L51:M51)</f>
        <v>8</v>
      </c>
      <c r="L51" s="125">
        <v>8</v>
      </c>
      <c r="M51" s="125">
        <v>0</v>
      </c>
      <c r="N51" s="125">
        <v>46</v>
      </c>
      <c r="O51" s="125">
        <v>0</v>
      </c>
      <c r="P51" s="129">
        <v>0</v>
      </c>
      <c r="Q51" s="129">
        <v>22</v>
      </c>
      <c r="R51" s="129">
        <v>0</v>
      </c>
      <c r="S51" s="129">
        <v>0</v>
      </c>
      <c r="T51" s="118">
        <f t="shared" si="20"/>
        <v>68</v>
      </c>
      <c r="U51" s="126">
        <f t="shared" si="18"/>
        <v>0.14814814814814814</v>
      </c>
      <c r="V51" s="121">
        <f t="shared" si="15"/>
        <v>0</v>
      </c>
    </row>
    <row r="52" spans="1:22" s="80" customFormat="1" ht="13.5" customHeight="1">
      <c r="A52" s="93" t="s">
        <v>22</v>
      </c>
      <c r="B52" s="94" t="s">
        <v>166</v>
      </c>
      <c r="C52" s="130">
        <f>SUM(C53:C56)</f>
        <v>75</v>
      </c>
      <c r="D52" s="119">
        <f t="shared" si="4"/>
        <v>319</v>
      </c>
      <c r="E52" s="132">
        <f aca="true" t="shared" si="22" ref="E52:S52">SUM(E53:E56)</f>
        <v>223</v>
      </c>
      <c r="F52" s="132">
        <f t="shared" si="22"/>
        <v>96</v>
      </c>
      <c r="G52" s="132">
        <f t="shared" si="22"/>
        <v>0</v>
      </c>
      <c r="H52" s="132">
        <f t="shared" si="22"/>
        <v>0</v>
      </c>
      <c r="I52" s="119">
        <f t="shared" si="22"/>
        <v>319</v>
      </c>
      <c r="J52" s="119">
        <f t="shared" si="22"/>
        <v>216</v>
      </c>
      <c r="K52" s="119">
        <f t="shared" si="22"/>
        <v>44</v>
      </c>
      <c r="L52" s="132">
        <f t="shared" si="22"/>
        <v>44</v>
      </c>
      <c r="M52" s="132">
        <f t="shared" si="22"/>
        <v>0</v>
      </c>
      <c r="N52" s="132">
        <f t="shared" si="22"/>
        <v>172</v>
      </c>
      <c r="O52" s="132">
        <f t="shared" si="22"/>
        <v>0</v>
      </c>
      <c r="P52" s="132">
        <f t="shared" si="22"/>
        <v>0</v>
      </c>
      <c r="Q52" s="132">
        <f t="shared" si="22"/>
        <v>103</v>
      </c>
      <c r="R52" s="132">
        <f t="shared" si="22"/>
        <v>0</v>
      </c>
      <c r="S52" s="132">
        <f t="shared" si="22"/>
        <v>0</v>
      </c>
      <c r="T52" s="119">
        <f t="shared" si="20"/>
        <v>275</v>
      </c>
      <c r="U52" s="131">
        <f t="shared" si="18"/>
        <v>0.2037037037037037</v>
      </c>
      <c r="V52" s="124">
        <f t="shared" si="15"/>
        <v>0</v>
      </c>
    </row>
    <row r="53" spans="1:22" ht="13.5" customHeight="1">
      <c r="A53" s="59" t="s">
        <v>131</v>
      </c>
      <c r="B53" s="109" t="s">
        <v>174</v>
      </c>
      <c r="C53" s="152">
        <v>3</v>
      </c>
      <c r="D53" s="119">
        <f t="shared" si="4"/>
        <v>3</v>
      </c>
      <c r="E53" s="127"/>
      <c r="F53" s="125">
        <v>3</v>
      </c>
      <c r="G53" s="125"/>
      <c r="H53" s="125"/>
      <c r="I53" s="122">
        <f>J53+Q53+R53+S53</f>
        <v>3</v>
      </c>
      <c r="J53" s="122">
        <f>K53+N53+O53+P53</f>
        <v>3</v>
      </c>
      <c r="K53" s="122">
        <f>SUM(L53:M53)</f>
        <v>3</v>
      </c>
      <c r="L53" s="125">
        <v>3</v>
      </c>
      <c r="M53" s="125"/>
      <c r="N53" s="125">
        <v>0</v>
      </c>
      <c r="O53" s="125"/>
      <c r="P53" s="125"/>
      <c r="Q53" s="125"/>
      <c r="R53" s="125"/>
      <c r="S53" s="125"/>
      <c r="T53" s="118">
        <f t="shared" si="20"/>
        <v>0</v>
      </c>
      <c r="U53" s="126">
        <f t="shared" si="18"/>
        <v>1</v>
      </c>
      <c r="V53" s="121">
        <f t="shared" si="15"/>
        <v>0</v>
      </c>
    </row>
    <row r="54" spans="1:22" ht="13.5" customHeight="1">
      <c r="A54" s="59" t="s">
        <v>132</v>
      </c>
      <c r="B54" s="109" t="s">
        <v>175</v>
      </c>
      <c r="C54" s="153">
        <v>27</v>
      </c>
      <c r="D54" s="119">
        <f t="shared" si="4"/>
        <v>73</v>
      </c>
      <c r="E54" s="133">
        <v>43</v>
      </c>
      <c r="F54" s="133">
        <v>30</v>
      </c>
      <c r="G54" s="133">
        <v>0</v>
      </c>
      <c r="H54" s="133"/>
      <c r="I54" s="122">
        <f>J54+Q54+R54+S54</f>
        <v>73</v>
      </c>
      <c r="J54" s="122">
        <f>K54+N54+O54+P54</f>
        <v>53</v>
      </c>
      <c r="K54" s="122">
        <f>SUM(L54:M54)</f>
        <v>11</v>
      </c>
      <c r="L54" s="133">
        <v>11</v>
      </c>
      <c r="M54" s="133">
        <v>0</v>
      </c>
      <c r="N54" s="133">
        <v>42</v>
      </c>
      <c r="O54" s="133"/>
      <c r="P54" s="134"/>
      <c r="Q54" s="134">
        <v>20</v>
      </c>
      <c r="R54" s="134">
        <v>0</v>
      </c>
      <c r="S54" s="134"/>
      <c r="T54" s="118">
        <f t="shared" si="20"/>
        <v>62</v>
      </c>
      <c r="U54" s="126">
        <f t="shared" si="18"/>
        <v>0.20754716981132076</v>
      </c>
      <c r="V54" s="121">
        <f t="shared" si="15"/>
        <v>0</v>
      </c>
    </row>
    <row r="55" spans="1:22" ht="13.5" customHeight="1">
      <c r="A55" s="59" t="s">
        <v>177</v>
      </c>
      <c r="B55" s="109" t="s">
        <v>209</v>
      </c>
      <c r="C55" s="152">
        <v>31</v>
      </c>
      <c r="D55" s="119">
        <f t="shared" si="4"/>
        <v>117</v>
      </c>
      <c r="E55" s="125">
        <v>83</v>
      </c>
      <c r="F55" s="125">
        <v>34</v>
      </c>
      <c r="G55" s="125">
        <v>0</v>
      </c>
      <c r="H55" s="125"/>
      <c r="I55" s="122">
        <f>J55+Q55+R55+S55</f>
        <v>117</v>
      </c>
      <c r="J55" s="122">
        <f>K55+N55+O55+P55</f>
        <v>72</v>
      </c>
      <c r="K55" s="122">
        <f>SUM(L55:M55)</f>
        <v>13</v>
      </c>
      <c r="L55" s="125">
        <v>13</v>
      </c>
      <c r="M55" s="125">
        <v>0</v>
      </c>
      <c r="N55" s="125">
        <v>59</v>
      </c>
      <c r="O55" s="125"/>
      <c r="P55" s="129"/>
      <c r="Q55" s="129">
        <v>45</v>
      </c>
      <c r="R55" s="129"/>
      <c r="S55" s="129"/>
      <c r="T55" s="118">
        <f t="shared" si="20"/>
        <v>104</v>
      </c>
      <c r="U55" s="126">
        <f t="shared" si="18"/>
        <v>0.18055555555555555</v>
      </c>
      <c r="V55" s="121">
        <f t="shared" si="15"/>
        <v>0</v>
      </c>
    </row>
    <row r="56" spans="1:22" ht="13.5" customHeight="1">
      <c r="A56" s="59" t="s">
        <v>197</v>
      </c>
      <c r="B56" s="109" t="s">
        <v>198</v>
      </c>
      <c r="C56" s="152">
        <v>14</v>
      </c>
      <c r="D56" s="119">
        <f t="shared" si="4"/>
        <v>126</v>
      </c>
      <c r="E56" s="125">
        <v>97</v>
      </c>
      <c r="F56" s="125">
        <v>29</v>
      </c>
      <c r="G56" s="125">
        <v>0</v>
      </c>
      <c r="H56" s="125">
        <v>0</v>
      </c>
      <c r="I56" s="122">
        <f>J56+Q56+R56+S56</f>
        <v>126</v>
      </c>
      <c r="J56" s="122">
        <f>K56+N56+O56+P56</f>
        <v>88</v>
      </c>
      <c r="K56" s="122">
        <f>SUM(L56:M56)</f>
        <v>17</v>
      </c>
      <c r="L56" s="125">
        <v>17</v>
      </c>
      <c r="M56" s="125">
        <v>0</v>
      </c>
      <c r="N56" s="125">
        <v>71</v>
      </c>
      <c r="O56" s="125"/>
      <c r="P56" s="129"/>
      <c r="Q56" s="129">
        <v>38</v>
      </c>
      <c r="R56" s="129"/>
      <c r="S56" s="129"/>
      <c r="T56" s="118">
        <f>SUM(N56:S56)</f>
        <v>109</v>
      </c>
      <c r="U56" s="126">
        <f>K56/J56</f>
        <v>0.19318181818181818</v>
      </c>
      <c r="V56" s="121">
        <f aca="true" t="shared" si="23" ref="V56:V61">D56-G56-H56-I56</f>
        <v>0</v>
      </c>
    </row>
    <row r="57" spans="1:22" s="80" customFormat="1" ht="13.5" customHeight="1">
      <c r="A57" s="93" t="s">
        <v>23</v>
      </c>
      <c r="B57" s="94" t="s">
        <v>167</v>
      </c>
      <c r="C57" s="130">
        <f>SUM(C58:C61)</f>
        <v>98</v>
      </c>
      <c r="D57" s="119">
        <f aca="true" t="shared" si="24" ref="D57:D68">SUM(E57:F57)</f>
        <v>246</v>
      </c>
      <c r="E57" s="132">
        <f aca="true" t="shared" si="25" ref="E57:S57">SUM(E58:E61)</f>
        <v>101</v>
      </c>
      <c r="F57" s="132">
        <f t="shared" si="25"/>
        <v>145</v>
      </c>
      <c r="G57" s="132">
        <f t="shared" si="25"/>
        <v>0</v>
      </c>
      <c r="H57" s="132">
        <f t="shared" si="25"/>
        <v>0</v>
      </c>
      <c r="I57" s="119">
        <f t="shared" si="25"/>
        <v>246</v>
      </c>
      <c r="J57" s="119">
        <f t="shared" si="25"/>
        <v>205</v>
      </c>
      <c r="K57" s="119">
        <f t="shared" si="25"/>
        <v>89</v>
      </c>
      <c r="L57" s="132">
        <f t="shared" si="25"/>
        <v>87</v>
      </c>
      <c r="M57" s="132">
        <f t="shared" si="25"/>
        <v>2</v>
      </c>
      <c r="N57" s="132">
        <f t="shared" si="25"/>
        <v>116</v>
      </c>
      <c r="O57" s="132">
        <f t="shared" si="25"/>
        <v>0</v>
      </c>
      <c r="P57" s="132">
        <f t="shared" si="25"/>
        <v>0</v>
      </c>
      <c r="Q57" s="132">
        <f t="shared" si="25"/>
        <v>41</v>
      </c>
      <c r="R57" s="132">
        <f t="shared" si="25"/>
        <v>0</v>
      </c>
      <c r="S57" s="132">
        <f t="shared" si="25"/>
        <v>0</v>
      </c>
      <c r="T57" s="119">
        <f t="shared" si="20"/>
        <v>157</v>
      </c>
      <c r="U57" s="131">
        <f t="shared" si="18"/>
        <v>0.43414634146341463</v>
      </c>
      <c r="V57" s="124">
        <f t="shared" si="23"/>
        <v>0</v>
      </c>
    </row>
    <row r="58" spans="1:22" ht="13.5" customHeight="1">
      <c r="A58" s="59" t="s">
        <v>133</v>
      </c>
      <c r="B58" s="109" t="s">
        <v>178</v>
      </c>
      <c r="C58" s="125">
        <v>31</v>
      </c>
      <c r="D58" s="119">
        <f t="shared" si="24"/>
        <v>56</v>
      </c>
      <c r="E58" s="125">
        <v>9</v>
      </c>
      <c r="F58" s="125">
        <v>47</v>
      </c>
      <c r="G58" s="125">
        <v>0</v>
      </c>
      <c r="H58" s="125">
        <v>0</v>
      </c>
      <c r="I58" s="122">
        <f>J58+Q58+R58+S58</f>
        <v>56</v>
      </c>
      <c r="J58" s="122">
        <f>K58+N58+O58+P58</f>
        <v>48</v>
      </c>
      <c r="K58" s="122">
        <f>SUM(L58:M58)</f>
        <v>38</v>
      </c>
      <c r="L58" s="125">
        <v>36</v>
      </c>
      <c r="M58" s="125">
        <v>2</v>
      </c>
      <c r="N58" s="125">
        <v>10</v>
      </c>
      <c r="O58" s="125">
        <v>0</v>
      </c>
      <c r="P58" s="129">
        <v>0</v>
      </c>
      <c r="Q58" s="129">
        <v>8</v>
      </c>
      <c r="R58" s="129"/>
      <c r="S58" s="129"/>
      <c r="T58" s="118">
        <f t="shared" si="20"/>
        <v>18</v>
      </c>
      <c r="U58" s="126">
        <f t="shared" si="18"/>
        <v>0.7916666666666666</v>
      </c>
      <c r="V58" s="121">
        <f t="shared" si="23"/>
        <v>0</v>
      </c>
    </row>
    <row r="59" spans="1:22" ht="13.5" customHeight="1">
      <c r="A59" s="59" t="s">
        <v>134</v>
      </c>
      <c r="B59" s="109" t="s">
        <v>179</v>
      </c>
      <c r="C59" s="125">
        <v>24</v>
      </c>
      <c r="D59" s="119">
        <f t="shared" si="24"/>
        <v>62</v>
      </c>
      <c r="E59" s="125">
        <v>29</v>
      </c>
      <c r="F59" s="125">
        <v>33</v>
      </c>
      <c r="G59" s="125">
        <v>0</v>
      </c>
      <c r="H59" s="125">
        <v>0</v>
      </c>
      <c r="I59" s="122">
        <f>J59+Q59+R59+S59</f>
        <v>62</v>
      </c>
      <c r="J59" s="122">
        <f>K59+N59+O59+P59</f>
        <v>55</v>
      </c>
      <c r="K59" s="122">
        <f>SUM(L59:M59)</f>
        <v>15</v>
      </c>
      <c r="L59" s="125">
        <v>15</v>
      </c>
      <c r="M59" s="125">
        <v>0</v>
      </c>
      <c r="N59" s="125">
        <v>40</v>
      </c>
      <c r="O59" s="125">
        <v>0</v>
      </c>
      <c r="P59" s="129"/>
      <c r="Q59" s="129">
        <v>7</v>
      </c>
      <c r="R59" s="129"/>
      <c r="S59" s="129"/>
      <c r="T59" s="118">
        <f t="shared" si="20"/>
        <v>47</v>
      </c>
      <c r="U59" s="126">
        <f t="shared" si="18"/>
        <v>0.2727272727272727</v>
      </c>
      <c r="V59" s="121">
        <f t="shared" si="23"/>
        <v>0</v>
      </c>
    </row>
    <row r="60" spans="1:22" ht="13.5" customHeight="1">
      <c r="A60" s="59" t="s">
        <v>182</v>
      </c>
      <c r="B60" s="109" t="s">
        <v>180</v>
      </c>
      <c r="C60" s="125">
        <v>22</v>
      </c>
      <c r="D60" s="119">
        <f t="shared" si="24"/>
        <v>72</v>
      </c>
      <c r="E60" s="125">
        <v>32</v>
      </c>
      <c r="F60" s="125">
        <v>40</v>
      </c>
      <c r="G60" s="125">
        <v>0</v>
      </c>
      <c r="H60" s="125">
        <v>0</v>
      </c>
      <c r="I60" s="122">
        <f>J60+Q60+R60+S60</f>
        <v>72</v>
      </c>
      <c r="J60" s="122">
        <f>K60+N60+O60+P60</f>
        <v>60</v>
      </c>
      <c r="K60" s="122">
        <f>SUM(L60:M60)</f>
        <v>23</v>
      </c>
      <c r="L60" s="125">
        <v>23</v>
      </c>
      <c r="M60" s="125">
        <v>0</v>
      </c>
      <c r="N60" s="125">
        <v>37</v>
      </c>
      <c r="O60" s="125">
        <v>0</v>
      </c>
      <c r="P60" s="129">
        <v>0</v>
      </c>
      <c r="Q60" s="129">
        <v>12</v>
      </c>
      <c r="R60" s="129"/>
      <c r="S60" s="129"/>
      <c r="T60" s="118">
        <f t="shared" si="20"/>
        <v>49</v>
      </c>
      <c r="U60" s="126">
        <f t="shared" si="18"/>
        <v>0.38333333333333336</v>
      </c>
      <c r="V60" s="121">
        <f t="shared" si="23"/>
        <v>0</v>
      </c>
    </row>
    <row r="61" spans="1:22" ht="13.5" customHeight="1">
      <c r="A61" s="59" t="s">
        <v>183</v>
      </c>
      <c r="B61" s="109" t="s">
        <v>181</v>
      </c>
      <c r="C61" s="125">
        <v>21</v>
      </c>
      <c r="D61" s="119">
        <f t="shared" si="24"/>
        <v>56</v>
      </c>
      <c r="E61" s="125">
        <v>31</v>
      </c>
      <c r="F61" s="125">
        <v>25</v>
      </c>
      <c r="G61" s="125">
        <v>0</v>
      </c>
      <c r="H61" s="125">
        <v>0</v>
      </c>
      <c r="I61" s="122">
        <f>J61+Q61+R61+S61</f>
        <v>56</v>
      </c>
      <c r="J61" s="122">
        <f>K61+N61+O61+P61</f>
        <v>42</v>
      </c>
      <c r="K61" s="122">
        <f>SUM(L61:M61)</f>
        <v>13</v>
      </c>
      <c r="L61" s="125">
        <v>13</v>
      </c>
      <c r="M61" s="125">
        <v>0</v>
      </c>
      <c r="N61" s="125">
        <v>29</v>
      </c>
      <c r="O61" s="125">
        <v>0</v>
      </c>
      <c r="P61" s="129">
        <v>0</v>
      </c>
      <c r="Q61" s="129">
        <v>14</v>
      </c>
      <c r="R61" s="129"/>
      <c r="S61" s="129"/>
      <c r="T61" s="118">
        <f t="shared" si="20"/>
        <v>43</v>
      </c>
      <c r="U61" s="126">
        <f t="shared" si="18"/>
        <v>0.30952380952380953</v>
      </c>
      <c r="V61" s="121">
        <f t="shared" si="23"/>
        <v>0</v>
      </c>
    </row>
    <row r="62" spans="1:22" s="80" customFormat="1" ht="13.5" customHeight="1">
      <c r="A62" s="93" t="s">
        <v>24</v>
      </c>
      <c r="B62" s="94" t="s">
        <v>163</v>
      </c>
      <c r="C62" s="130">
        <f>SUM(C63:C64)</f>
        <v>12</v>
      </c>
      <c r="D62" s="119">
        <f t="shared" si="24"/>
        <v>36</v>
      </c>
      <c r="E62" s="132">
        <f aca="true" t="shared" si="26" ref="E62:S62">SUM(E63:E64)</f>
        <v>12</v>
      </c>
      <c r="F62" s="132">
        <f t="shared" si="26"/>
        <v>24</v>
      </c>
      <c r="G62" s="132">
        <f t="shared" si="26"/>
        <v>0</v>
      </c>
      <c r="H62" s="132">
        <f t="shared" si="26"/>
        <v>0</v>
      </c>
      <c r="I62" s="119">
        <f t="shared" si="26"/>
        <v>36</v>
      </c>
      <c r="J62" s="119">
        <f t="shared" si="26"/>
        <v>28</v>
      </c>
      <c r="K62" s="119">
        <f t="shared" si="26"/>
        <v>15</v>
      </c>
      <c r="L62" s="132">
        <f t="shared" si="26"/>
        <v>15</v>
      </c>
      <c r="M62" s="132">
        <f t="shared" si="26"/>
        <v>0</v>
      </c>
      <c r="N62" s="132">
        <f t="shared" si="26"/>
        <v>13</v>
      </c>
      <c r="O62" s="132">
        <f t="shared" si="26"/>
        <v>0</v>
      </c>
      <c r="P62" s="132">
        <f t="shared" si="26"/>
        <v>0</v>
      </c>
      <c r="Q62" s="132">
        <f t="shared" si="26"/>
        <v>8</v>
      </c>
      <c r="R62" s="132">
        <f t="shared" si="26"/>
        <v>0</v>
      </c>
      <c r="S62" s="132">
        <f t="shared" si="26"/>
        <v>0</v>
      </c>
      <c r="T62" s="119">
        <f t="shared" si="20"/>
        <v>21</v>
      </c>
      <c r="U62" s="131">
        <f t="shared" si="18"/>
        <v>0.5357142857142857</v>
      </c>
      <c r="V62" s="124">
        <f aca="true" t="shared" si="27" ref="V62:V68">D62-G62-H62-I62</f>
        <v>0</v>
      </c>
    </row>
    <row r="63" spans="1:22" ht="13.5" customHeight="1">
      <c r="A63" s="59" t="s">
        <v>135</v>
      </c>
      <c r="B63" s="108" t="s">
        <v>172</v>
      </c>
      <c r="C63" s="125">
        <v>6</v>
      </c>
      <c r="D63" s="119">
        <f t="shared" si="24"/>
        <v>21</v>
      </c>
      <c r="E63" s="125">
        <v>8</v>
      </c>
      <c r="F63" s="125">
        <v>13</v>
      </c>
      <c r="G63" s="125"/>
      <c r="H63" s="125"/>
      <c r="I63" s="122">
        <f>J63+Q63+R63+S63</f>
        <v>21</v>
      </c>
      <c r="J63" s="122">
        <f>K63+N63+O63+P63</f>
        <v>16</v>
      </c>
      <c r="K63" s="122">
        <f>SUM(L63:M63)</f>
        <v>8</v>
      </c>
      <c r="L63" s="125">
        <v>8</v>
      </c>
      <c r="M63" s="125"/>
      <c r="N63" s="125">
        <v>8</v>
      </c>
      <c r="O63" s="125"/>
      <c r="P63" s="129"/>
      <c r="Q63" s="129">
        <v>5</v>
      </c>
      <c r="R63" s="129"/>
      <c r="S63" s="129"/>
      <c r="T63" s="118">
        <f t="shared" si="20"/>
        <v>13</v>
      </c>
      <c r="U63" s="126">
        <f t="shared" si="18"/>
        <v>0.5</v>
      </c>
      <c r="V63" s="121">
        <f t="shared" si="27"/>
        <v>0</v>
      </c>
    </row>
    <row r="64" spans="1:22" ht="13.5" customHeight="1">
      <c r="A64" s="59" t="s">
        <v>136</v>
      </c>
      <c r="B64" s="108" t="s">
        <v>170</v>
      </c>
      <c r="C64" s="125">
        <v>6</v>
      </c>
      <c r="D64" s="119">
        <f t="shared" si="24"/>
        <v>15</v>
      </c>
      <c r="E64" s="125">
        <v>4</v>
      </c>
      <c r="F64" s="125">
        <v>11</v>
      </c>
      <c r="G64" s="125"/>
      <c r="H64" s="125"/>
      <c r="I64" s="122">
        <f>J64+Q64+R64+S64</f>
        <v>15</v>
      </c>
      <c r="J64" s="122">
        <f>K64+N64+O64+P64</f>
        <v>12</v>
      </c>
      <c r="K64" s="122">
        <f>SUM(L64:M64)</f>
        <v>7</v>
      </c>
      <c r="L64" s="125">
        <v>7</v>
      </c>
      <c r="M64" s="125"/>
      <c r="N64" s="125">
        <v>5</v>
      </c>
      <c r="O64" s="125"/>
      <c r="P64" s="129"/>
      <c r="Q64" s="129">
        <v>3</v>
      </c>
      <c r="R64" s="129"/>
      <c r="S64" s="129"/>
      <c r="T64" s="118">
        <f t="shared" si="20"/>
        <v>8</v>
      </c>
      <c r="U64" s="126">
        <f t="shared" si="18"/>
        <v>0.5833333333333334</v>
      </c>
      <c r="V64" s="121">
        <f t="shared" si="27"/>
        <v>0</v>
      </c>
    </row>
    <row r="65" spans="1:22" s="80" customFormat="1" ht="13.5" customHeight="1">
      <c r="A65" s="93" t="s">
        <v>25</v>
      </c>
      <c r="B65" s="94" t="s">
        <v>164</v>
      </c>
      <c r="C65" s="130">
        <f>SUM(C66:C68)</f>
        <v>14</v>
      </c>
      <c r="D65" s="119">
        <f t="shared" si="24"/>
        <v>98</v>
      </c>
      <c r="E65" s="132">
        <f aca="true" t="shared" si="28" ref="E65:S65">SUM(E66:E68)</f>
        <v>78</v>
      </c>
      <c r="F65" s="132">
        <f t="shared" si="28"/>
        <v>20</v>
      </c>
      <c r="G65" s="132">
        <f t="shared" si="28"/>
        <v>2</v>
      </c>
      <c r="H65" s="132">
        <f t="shared" si="28"/>
        <v>0</v>
      </c>
      <c r="I65" s="119">
        <f t="shared" si="28"/>
        <v>96</v>
      </c>
      <c r="J65" s="119">
        <f t="shared" si="28"/>
        <v>39</v>
      </c>
      <c r="K65" s="119">
        <f t="shared" si="28"/>
        <v>13</v>
      </c>
      <c r="L65" s="132">
        <f t="shared" si="28"/>
        <v>13</v>
      </c>
      <c r="M65" s="132">
        <f t="shared" si="28"/>
        <v>0</v>
      </c>
      <c r="N65" s="132">
        <f t="shared" si="28"/>
        <v>26</v>
      </c>
      <c r="O65" s="132">
        <f t="shared" si="28"/>
        <v>0</v>
      </c>
      <c r="P65" s="132">
        <f t="shared" si="28"/>
        <v>0</v>
      </c>
      <c r="Q65" s="132">
        <f t="shared" si="28"/>
        <v>57</v>
      </c>
      <c r="R65" s="132">
        <f t="shared" si="28"/>
        <v>0</v>
      </c>
      <c r="S65" s="132">
        <f t="shared" si="28"/>
        <v>0</v>
      </c>
      <c r="T65" s="119">
        <f t="shared" si="20"/>
        <v>83</v>
      </c>
      <c r="U65" s="131">
        <f t="shared" si="18"/>
        <v>0.3333333333333333</v>
      </c>
      <c r="V65" s="124">
        <f t="shared" si="27"/>
        <v>0</v>
      </c>
    </row>
    <row r="66" spans="1:22" ht="13.5" customHeight="1">
      <c r="A66" s="59" t="s">
        <v>137</v>
      </c>
      <c r="B66" s="109" t="s">
        <v>171</v>
      </c>
      <c r="C66" s="143"/>
      <c r="D66" s="119">
        <f t="shared" si="24"/>
        <v>16</v>
      </c>
      <c r="E66" s="143">
        <v>16</v>
      </c>
      <c r="F66" s="143"/>
      <c r="G66" s="143">
        <v>2</v>
      </c>
      <c r="H66" s="143"/>
      <c r="I66" s="122">
        <f>J66+Q66+R66+S66</f>
        <v>14</v>
      </c>
      <c r="J66" s="122">
        <f>K66+N66+O66+P66</f>
        <v>10</v>
      </c>
      <c r="K66" s="122">
        <f>SUM(L66:M66)</f>
        <v>0</v>
      </c>
      <c r="L66" s="143"/>
      <c r="M66" s="143"/>
      <c r="N66" s="143">
        <v>10</v>
      </c>
      <c r="O66" s="143"/>
      <c r="P66" s="143"/>
      <c r="Q66" s="143">
        <v>4</v>
      </c>
      <c r="R66" s="143"/>
      <c r="S66" s="143"/>
      <c r="T66" s="118">
        <f t="shared" si="20"/>
        <v>14</v>
      </c>
      <c r="U66" s="126">
        <f t="shared" si="18"/>
        <v>0</v>
      </c>
      <c r="V66" s="121">
        <f t="shared" si="27"/>
        <v>0</v>
      </c>
    </row>
    <row r="67" spans="1:22" ht="13.5" customHeight="1">
      <c r="A67" s="59" t="s">
        <v>138</v>
      </c>
      <c r="B67" s="109" t="s">
        <v>142</v>
      </c>
      <c r="C67" s="143">
        <v>1</v>
      </c>
      <c r="D67" s="119">
        <f t="shared" si="24"/>
        <v>36</v>
      </c>
      <c r="E67" s="143">
        <v>35</v>
      </c>
      <c r="F67" s="143">
        <v>1</v>
      </c>
      <c r="G67" s="143"/>
      <c r="H67" s="143"/>
      <c r="I67" s="122">
        <f>J67+Q67+R67+S67</f>
        <v>36</v>
      </c>
      <c r="J67" s="122">
        <f>K67+N67+O67+P67</f>
        <v>8</v>
      </c>
      <c r="K67" s="122">
        <f>SUM(L67:M67)</f>
        <v>2</v>
      </c>
      <c r="L67" s="143">
        <v>2</v>
      </c>
      <c r="M67" s="143"/>
      <c r="N67" s="143">
        <v>6</v>
      </c>
      <c r="O67" s="143"/>
      <c r="P67" s="143"/>
      <c r="Q67" s="143">
        <v>28</v>
      </c>
      <c r="R67" s="143"/>
      <c r="S67" s="143"/>
      <c r="T67" s="118">
        <f t="shared" si="20"/>
        <v>34</v>
      </c>
      <c r="U67" s="126">
        <f t="shared" si="18"/>
        <v>0.25</v>
      </c>
      <c r="V67" s="121">
        <f t="shared" si="27"/>
        <v>0</v>
      </c>
    </row>
    <row r="68" spans="1:22" ht="18" customHeight="1">
      <c r="A68" s="59" t="s">
        <v>211</v>
      </c>
      <c r="B68" s="109" t="s">
        <v>210</v>
      </c>
      <c r="C68" s="143">
        <v>13</v>
      </c>
      <c r="D68" s="119">
        <f t="shared" si="24"/>
        <v>46</v>
      </c>
      <c r="E68" s="143">
        <v>27</v>
      </c>
      <c r="F68" s="143">
        <v>19</v>
      </c>
      <c r="G68" s="143"/>
      <c r="H68" s="143"/>
      <c r="I68" s="122">
        <f>J68+Q68+R68+S68</f>
        <v>46</v>
      </c>
      <c r="J68" s="122">
        <f>K68+N68+O68+P68</f>
        <v>21</v>
      </c>
      <c r="K68" s="122">
        <f>SUM(L68:M68)</f>
        <v>11</v>
      </c>
      <c r="L68" s="143">
        <v>11</v>
      </c>
      <c r="M68" s="143"/>
      <c r="N68" s="143">
        <v>10</v>
      </c>
      <c r="O68" s="143"/>
      <c r="P68" s="143"/>
      <c r="Q68" s="143">
        <v>25</v>
      </c>
      <c r="R68" s="143"/>
      <c r="S68" s="143"/>
      <c r="T68" s="118">
        <f t="shared" si="20"/>
        <v>35</v>
      </c>
      <c r="U68" s="126">
        <f t="shared" si="18"/>
        <v>0.5238095238095238</v>
      </c>
      <c r="V68" s="121">
        <f t="shared" si="27"/>
        <v>0</v>
      </c>
    </row>
    <row r="69" spans="1:21" s="2" customFormat="1" ht="45.75" customHeight="1">
      <c r="A69" s="174" t="s">
        <v>213</v>
      </c>
      <c r="B69" s="174"/>
      <c r="C69" s="174"/>
      <c r="D69" s="174"/>
      <c r="E69" s="174"/>
      <c r="F69" s="174"/>
      <c r="G69" s="174"/>
      <c r="H69" s="174"/>
      <c r="I69" s="4"/>
      <c r="J69" s="4"/>
      <c r="K69" s="4"/>
      <c r="L69" s="4"/>
      <c r="M69" s="4"/>
      <c r="N69" s="176" t="s">
        <v>214</v>
      </c>
      <c r="O69" s="176"/>
      <c r="P69" s="176"/>
      <c r="Q69" s="176"/>
      <c r="R69" s="176"/>
      <c r="S69" s="176"/>
      <c r="T69" s="176"/>
      <c r="U69" s="177"/>
    </row>
    <row r="70" spans="1:21" ht="15.75">
      <c r="A70" s="175"/>
      <c r="B70" s="175"/>
      <c r="C70" s="175"/>
      <c r="D70" s="175"/>
      <c r="E70" s="175"/>
      <c r="F70" s="175"/>
      <c r="G70" s="175"/>
      <c r="H70" s="175"/>
      <c r="I70" s="9"/>
      <c r="J70" s="9"/>
      <c r="K70" s="9"/>
      <c r="L70" s="9"/>
      <c r="M70" s="9"/>
      <c r="N70" s="177"/>
      <c r="O70" s="177"/>
      <c r="P70" s="177"/>
      <c r="Q70" s="177"/>
      <c r="R70" s="177"/>
      <c r="S70" s="177"/>
      <c r="T70" s="177"/>
      <c r="U70" s="177"/>
    </row>
    <row r="71" spans="1:21" ht="71.25" customHeight="1">
      <c r="A71" s="243" t="s">
        <v>190</v>
      </c>
      <c r="B71" s="243"/>
      <c r="C71" s="243"/>
      <c r="D71" s="243"/>
      <c r="E71" s="243"/>
      <c r="F71" s="243"/>
      <c r="G71" s="243"/>
      <c r="H71" s="243"/>
      <c r="I71" s="9"/>
      <c r="J71" s="9"/>
      <c r="K71" s="9"/>
      <c r="L71" s="9"/>
      <c r="M71" s="9"/>
      <c r="N71" s="243" t="s">
        <v>191</v>
      </c>
      <c r="O71" s="243"/>
      <c r="P71" s="243"/>
      <c r="Q71" s="243"/>
      <c r="R71" s="243"/>
      <c r="S71" s="243"/>
      <c r="T71" s="243"/>
      <c r="U71" s="243"/>
    </row>
    <row r="72" spans="1:21" ht="15.75" customHeight="1">
      <c r="A72" s="11"/>
      <c r="B72" s="12"/>
      <c r="C72" s="12"/>
      <c r="D72" s="82"/>
      <c r="E72" s="11"/>
      <c r="F72" s="11" t="s">
        <v>2</v>
      </c>
      <c r="G72" s="11"/>
      <c r="H72" s="11"/>
      <c r="I72" s="83"/>
      <c r="J72" s="83"/>
      <c r="K72" s="83"/>
      <c r="L72" s="11"/>
      <c r="M72" s="11"/>
      <c r="N72" s="13"/>
      <c r="O72" s="13"/>
      <c r="P72" s="13"/>
      <c r="Q72" s="13"/>
      <c r="R72" s="13"/>
      <c r="S72" s="13"/>
      <c r="T72" s="13"/>
      <c r="U72" s="13"/>
    </row>
    <row r="73" spans="1:21" ht="15.75">
      <c r="A73" s="11"/>
      <c r="B73" s="11"/>
      <c r="C73" s="11"/>
      <c r="D73" s="83"/>
      <c r="E73" s="11"/>
      <c r="F73" s="11"/>
      <c r="G73" s="11"/>
      <c r="H73" s="11"/>
      <c r="I73" s="83"/>
      <c r="J73" s="83"/>
      <c r="K73" s="83"/>
      <c r="L73" s="11"/>
      <c r="M73" s="11"/>
      <c r="N73" s="13"/>
      <c r="O73" s="13"/>
      <c r="P73" s="13"/>
      <c r="Q73" s="13"/>
      <c r="R73" s="13"/>
      <c r="S73" s="13"/>
      <c r="T73" s="13"/>
      <c r="U73" s="13"/>
    </row>
  </sheetData>
  <sheetProtection/>
  <mergeCells count="33">
    <mergeCell ref="A8:B8"/>
    <mergeCell ref="A9:B9"/>
    <mergeCell ref="A69:H70"/>
    <mergeCell ref="N69:U70"/>
    <mergeCell ref="A71:H71"/>
    <mergeCell ref="N71:U71"/>
    <mergeCell ref="R4:R7"/>
    <mergeCell ref="S4:S7"/>
    <mergeCell ref="K5:K7"/>
    <mergeCell ref="L5:M6"/>
    <mergeCell ref="N5:N7"/>
    <mergeCell ref="O5:O7"/>
    <mergeCell ref="P5:P7"/>
    <mergeCell ref="H3:H7"/>
    <mergeCell ref="I3:I7"/>
    <mergeCell ref="J3:S3"/>
    <mergeCell ref="T3:T7"/>
    <mergeCell ref="U3:U7"/>
    <mergeCell ref="E4:E7"/>
    <mergeCell ref="F4:F7"/>
    <mergeCell ref="J4:J7"/>
    <mergeCell ref="K4:P4"/>
    <mergeCell ref="Q4:Q7"/>
    <mergeCell ref="A1:D1"/>
    <mergeCell ref="E1:O1"/>
    <mergeCell ref="P1:U1"/>
    <mergeCell ref="P2:U2"/>
    <mergeCell ref="A3:A7"/>
    <mergeCell ref="B3:B7"/>
    <mergeCell ref="C3:C7"/>
    <mergeCell ref="D3:D7"/>
    <mergeCell ref="E3:F3"/>
    <mergeCell ref="G3:G7"/>
  </mergeCells>
  <printOptions/>
  <pageMargins left="0.24" right="0.16" top="0.22" bottom="0.23" header="0.2" footer="0.2"/>
  <pageSetup horizontalDpi="600" verticalDpi="600" orientation="landscape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71"/>
  <sheetViews>
    <sheetView tabSelected="1" zoomScalePageLayoutView="0" workbookViewId="0" topLeftCell="A1">
      <selection activeCell="K65" sqref="K65:S65"/>
    </sheetView>
  </sheetViews>
  <sheetFormatPr defaultColWidth="9.00390625" defaultRowHeight="15.75"/>
  <cols>
    <col min="1" max="1" width="3.50390625" style="3" customWidth="1"/>
    <col min="2" max="2" width="15.625" style="3" customWidth="1"/>
    <col min="3" max="3" width="7.00390625" style="88" customWidth="1"/>
    <col min="4" max="4" width="7.75390625" style="3" customWidth="1"/>
    <col min="5" max="5" width="7.25390625" style="3" customWidth="1"/>
    <col min="6" max="6" width="6.875" style="3" customWidth="1"/>
    <col min="7" max="7" width="5.375" style="3" customWidth="1"/>
    <col min="8" max="8" width="7.375" style="88" customWidth="1"/>
    <col min="9" max="9" width="7.25390625" style="88" customWidth="1"/>
    <col min="10" max="10" width="6.625" style="88" customWidth="1"/>
    <col min="11" max="11" width="7.25390625" style="3" customWidth="1"/>
    <col min="12" max="12" width="6.50390625" style="3" customWidth="1"/>
    <col min="13" max="13" width="5.625" style="9" customWidth="1"/>
    <col min="14" max="14" width="7.25390625" style="9" customWidth="1"/>
    <col min="15" max="15" width="6.50390625" style="9" customWidth="1"/>
    <col min="16" max="16" width="5.50390625" style="9" customWidth="1"/>
    <col min="17" max="17" width="7.625" style="9" customWidth="1"/>
    <col min="18" max="18" width="6.75390625" style="9" customWidth="1"/>
    <col min="19" max="19" width="6.625" style="9" customWidth="1"/>
    <col min="20" max="20" width="6.875" style="9" customWidth="1"/>
    <col min="21" max="21" width="5.75390625" style="9" customWidth="1"/>
    <col min="22" max="22" width="10.625" style="3" customWidth="1"/>
    <col min="23" max="16384" width="9.00390625" style="3" customWidth="1"/>
  </cols>
  <sheetData>
    <row r="1" spans="1:21" ht="82.5" customHeight="1">
      <c r="A1" s="190" t="s">
        <v>193</v>
      </c>
      <c r="B1" s="190"/>
      <c r="C1" s="190"/>
      <c r="D1" s="188" t="s">
        <v>215</v>
      </c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68" t="s">
        <v>189</v>
      </c>
      <c r="Q1" s="169"/>
      <c r="R1" s="169"/>
      <c r="S1" s="169"/>
      <c r="T1" s="169"/>
      <c r="U1" s="169"/>
    </row>
    <row r="2" spans="1:22" ht="17.25" customHeight="1">
      <c r="A2" s="8"/>
      <c r="B2" s="10"/>
      <c r="C2" s="102"/>
      <c r="H2" s="77"/>
      <c r="I2" s="103">
        <f>COUNTBLANK(D10:U19)</f>
        <v>42</v>
      </c>
      <c r="J2" s="104">
        <f>COUNTA(D10:U19)</f>
        <v>138</v>
      </c>
      <c r="K2" s="65">
        <f>I2+J2</f>
        <v>180</v>
      </c>
      <c r="L2" s="65"/>
      <c r="M2" s="66"/>
      <c r="P2" s="234" t="s">
        <v>125</v>
      </c>
      <c r="Q2" s="234"/>
      <c r="R2" s="234"/>
      <c r="S2" s="234"/>
      <c r="T2" s="234"/>
      <c r="U2" s="234"/>
      <c r="V2" s="67"/>
    </row>
    <row r="3" spans="1:21" s="69" customFormat="1" ht="15.75" customHeight="1">
      <c r="A3" s="249" t="s">
        <v>101</v>
      </c>
      <c r="B3" s="249" t="s">
        <v>121</v>
      </c>
      <c r="C3" s="255" t="s">
        <v>100</v>
      </c>
      <c r="D3" s="246" t="s">
        <v>4</v>
      </c>
      <c r="E3" s="260"/>
      <c r="F3" s="261" t="s">
        <v>34</v>
      </c>
      <c r="G3" s="261" t="s">
        <v>122</v>
      </c>
      <c r="H3" s="248" t="s">
        <v>35</v>
      </c>
      <c r="I3" s="246" t="s">
        <v>4</v>
      </c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56" t="s">
        <v>77</v>
      </c>
      <c r="U3" s="252" t="s">
        <v>124</v>
      </c>
    </row>
    <row r="4" spans="1:21" s="70" customFormat="1" ht="15.75" customHeight="1">
      <c r="A4" s="250"/>
      <c r="B4" s="250"/>
      <c r="C4" s="255"/>
      <c r="D4" s="254" t="s">
        <v>102</v>
      </c>
      <c r="E4" s="254" t="s">
        <v>59</v>
      </c>
      <c r="F4" s="262"/>
      <c r="G4" s="262"/>
      <c r="H4" s="248"/>
      <c r="I4" s="248" t="s">
        <v>58</v>
      </c>
      <c r="J4" s="254" t="s">
        <v>4</v>
      </c>
      <c r="K4" s="254"/>
      <c r="L4" s="254"/>
      <c r="M4" s="254"/>
      <c r="N4" s="254"/>
      <c r="O4" s="254"/>
      <c r="P4" s="254"/>
      <c r="Q4" s="239" t="s">
        <v>104</v>
      </c>
      <c r="R4" s="239" t="s">
        <v>112</v>
      </c>
      <c r="S4" s="259" t="s">
        <v>64</v>
      </c>
      <c r="T4" s="257"/>
      <c r="U4" s="253"/>
    </row>
    <row r="5" spans="1:21" s="69" customFormat="1" ht="15.75" customHeight="1">
      <c r="A5" s="250"/>
      <c r="B5" s="250"/>
      <c r="C5" s="255"/>
      <c r="D5" s="254"/>
      <c r="E5" s="254"/>
      <c r="F5" s="262"/>
      <c r="G5" s="262"/>
      <c r="H5" s="248"/>
      <c r="I5" s="248"/>
      <c r="J5" s="248" t="s">
        <v>72</v>
      </c>
      <c r="K5" s="254" t="s">
        <v>4</v>
      </c>
      <c r="L5" s="254"/>
      <c r="M5" s="254"/>
      <c r="N5" s="239" t="s">
        <v>40</v>
      </c>
      <c r="O5" s="239" t="s">
        <v>111</v>
      </c>
      <c r="P5" s="239" t="s">
        <v>43</v>
      </c>
      <c r="Q5" s="239"/>
      <c r="R5" s="239"/>
      <c r="S5" s="259"/>
      <c r="T5" s="257"/>
      <c r="U5" s="253"/>
    </row>
    <row r="6" spans="1:21" s="69" customFormat="1" ht="15.75" customHeight="1">
      <c r="A6" s="250"/>
      <c r="B6" s="250"/>
      <c r="C6" s="255"/>
      <c r="D6" s="254"/>
      <c r="E6" s="254"/>
      <c r="F6" s="262"/>
      <c r="G6" s="262"/>
      <c r="H6" s="248"/>
      <c r="I6" s="248"/>
      <c r="J6" s="248"/>
      <c r="K6" s="254"/>
      <c r="L6" s="254"/>
      <c r="M6" s="254"/>
      <c r="N6" s="239"/>
      <c r="O6" s="239"/>
      <c r="P6" s="239"/>
      <c r="Q6" s="239"/>
      <c r="R6" s="239"/>
      <c r="S6" s="259"/>
      <c r="T6" s="257"/>
      <c r="U6" s="253"/>
    </row>
    <row r="7" spans="1:23" s="69" customFormat="1" ht="72.75" customHeight="1">
      <c r="A7" s="251"/>
      <c r="B7" s="251"/>
      <c r="C7" s="255"/>
      <c r="D7" s="254"/>
      <c r="E7" s="254"/>
      <c r="F7" s="263"/>
      <c r="G7" s="263"/>
      <c r="H7" s="248"/>
      <c r="I7" s="248"/>
      <c r="J7" s="248"/>
      <c r="K7" s="68" t="s">
        <v>37</v>
      </c>
      <c r="L7" s="68" t="s">
        <v>103</v>
      </c>
      <c r="M7" s="68" t="s">
        <v>120</v>
      </c>
      <c r="N7" s="239"/>
      <c r="O7" s="239"/>
      <c r="P7" s="239"/>
      <c r="Q7" s="239"/>
      <c r="R7" s="239"/>
      <c r="S7" s="259"/>
      <c r="T7" s="258"/>
      <c r="U7" s="253"/>
      <c r="W7" s="72"/>
    </row>
    <row r="8" spans="1:21" ht="14.25" customHeight="1">
      <c r="A8" s="244" t="s">
        <v>3</v>
      </c>
      <c r="B8" s="245"/>
      <c r="C8" s="87" t="s">
        <v>12</v>
      </c>
      <c r="D8" s="68" t="s">
        <v>13</v>
      </c>
      <c r="E8" s="68" t="s">
        <v>18</v>
      </c>
      <c r="F8" s="68" t="s">
        <v>20</v>
      </c>
      <c r="G8" s="68" t="s">
        <v>21</v>
      </c>
      <c r="H8" s="87" t="s">
        <v>22</v>
      </c>
      <c r="I8" s="87" t="s">
        <v>23</v>
      </c>
      <c r="J8" s="87" t="s">
        <v>24</v>
      </c>
      <c r="K8" s="68" t="s">
        <v>25</v>
      </c>
      <c r="L8" s="68" t="s">
        <v>27</v>
      </c>
      <c r="M8" s="68" t="s">
        <v>28</v>
      </c>
      <c r="N8" s="68" t="s">
        <v>78</v>
      </c>
      <c r="O8" s="68" t="s">
        <v>75</v>
      </c>
      <c r="P8" s="68" t="s">
        <v>79</v>
      </c>
      <c r="Q8" s="68" t="s">
        <v>80</v>
      </c>
      <c r="R8" s="68" t="s">
        <v>81</v>
      </c>
      <c r="S8" s="68" t="s">
        <v>85</v>
      </c>
      <c r="T8" s="68" t="s">
        <v>97</v>
      </c>
      <c r="U8" s="68" t="s">
        <v>99</v>
      </c>
    </row>
    <row r="9" spans="1:22" s="77" customFormat="1" ht="25.5" customHeight="1">
      <c r="A9" s="242" t="s">
        <v>10</v>
      </c>
      <c r="B9" s="242"/>
      <c r="C9" s="89">
        <f aca="true" t="shared" si="0" ref="C9:S9">C10+C20</f>
        <v>297620198</v>
      </c>
      <c r="D9" s="90">
        <f t="shared" si="0"/>
        <v>230647491</v>
      </c>
      <c r="E9" s="90">
        <f t="shared" si="0"/>
        <v>66972707</v>
      </c>
      <c r="F9" s="90">
        <f t="shared" si="0"/>
        <v>12614159</v>
      </c>
      <c r="G9" s="90">
        <f t="shared" si="0"/>
        <v>0</v>
      </c>
      <c r="H9" s="89">
        <f t="shared" si="0"/>
        <v>285006039</v>
      </c>
      <c r="I9" s="89">
        <f t="shared" si="0"/>
        <v>146344788</v>
      </c>
      <c r="J9" s="89">
        <f t="shared" si="0"/>
        <v>2808093</v>
      </c>
      <c r="K9" s="90">
        <f t="shared" si="0"/>
        <v>2505237</v>
      </c>
      <c r="L9" s="90">
        <f t="shared" si="0"/>
        <v>270981</v>
      </c>
      <c r="M9" s="90">
        <f t="shared" si="0"/>
        <v>31875</v>
      </c>
      <c r="N9" s="90">
        <f t="shared" si="0"/>
        <v>142706142</v>
      </c>
      <c r="O9" s="90">
        <f t="shared" si="0"/>
        <v>830553</v>
      </c>
      <c r="P9" s="90">
        <f t="shared" si="0"/>
        <v>0</v>
      </c>
      <c r="Q9" s="90">
        <f t="shared" si="0"/>
        <v>79272366</v>
      </c>
      <c r="R9" s="90">
        <f t="shared" si="0"/>
        <v>59333729</v>
      </c>
      <c r="S9" s="90">
        <f t="shared" si="0"/>
        <v>55156</v>
      </c>
      <c r="T9" s="90">
        <f aca="true" t="shared" si="1" ref="T9:T29">SUM(N9:S9)</f>
        <v>282197946</v>
      </c>
      <c r="U9" s="78">
        <f aca="true" t="shared" si="2" ref="U9:U25">J9/I9</f>
        <v>0.019188199582481885</v>
      </c>
      <c r="V9" s="76">
        <f>C9-F9-G9-H9</f>
        <v>0</v>
      </c>
    </row>
    <row r="10" spans="1:22" s="88" customFormat="1" ht="24.75" customHeight="1">
      <c r="A10" s="98" t="s">
        <v>0</v>
      </c>
      <c r="B10" s="99" t="s">
        <v>26</v>
      </c>
      <c r="C10" s="89">
        <f aca="true" t="shared" si="3" ref="C10:L10">SUM(C11:C19)</f>
        <v>62257823</v>
      </c>
      <c r="D10" s="89">
        <f t="shared" si="3"/>
        <v>61919323</v>
      </c>
      <c r="E10" s="89">
        <f t="shared" si="3"/>
        <v>338500</v>
      </c>
      <c r="F10" s="89">
        <f t="shared" si="3"/>
        <v>16000</v>
      </c>
      <c r="G10" s="89">
        <f t="shared" si="3"/>
        <v>0</v>
      </c>
      <c r="H10" s="89">
        <f t="shared" si="3"/>
        <v>62241823</v>
      </c>
      <c r="I10" s="89">
        <f t="shared" si="3"/>
        <v>781938</v>
      </c>
      <c r="J10" s="89">
        <f t="shared" si="3"/>
        <v>57944</v>
      </c>
      <c r="K10" s="89">
        <f t="shared" si="3"/>
        <v>57944</v>
      </c>
      <c r="L10" s="89">
        <f t="shared" si="3"/>
        <v>0</v>
      </c>
      <c r="M10" s="89">
        <f>SUM(M11:M18)</f>
        <v>0</v>
      </c>
      <c r="N10" s="89">
        <f aca="true" t="shared" si="4" ref="N10:S10">SUM(N11:N19)</f>
        <v>723994</v>
      </c>
      <c r="O10" s="89">
        <f t="shared" si="4"/>
        <v>0</v>
      </c>
      <c r="P10" s="89">
        <f t="shared" si="4"/>
        <v>0</v>
      </c>
      <c r="Q10" s="89">
        <f t="shared" si="4"/>
        <v>2404465</v>
      </c>
      <c r="R10" s="89">
        <f t="shared" si="4"/>
        <v>59055420</v>
      </c>
      <c r="S10" s="89">
        <f t="shared" si="4"/>
        <v>0</v>
      </c>
      <c r="T10" s="89">
        <f t="shared" si="1"/>
        <v>62183879</v>
      </c>
      <c r="U10" s="100">
        <f t="shared" si="2"/>
        <v>0.07410306187958636</v>
      </c>
      <c r="V10" s="101">
        <f aca="true" t="shared" si="5" ref="V10:V52">C10-F10-G10-H10</f>
        <v>0</v>
      </c>
    </row>
    <row r="11" spans="1:22" ht="19.5" customHeight="1">
      <c r="A11" s="59" t="s">
        <v>12</v>
      </c>
      <c r="B11" s="106" t="s">
        <v>139</v>
      </c>
      <c r="C11" s="89">
        <f>SUM(D11:E11)</f>
        <v>808</v>
      </c>
      <c r="D11" s="135">
        <v>500</v>
      </c>
      <c r="E11" s="135">
        <v>308</v>
      </c>
      <c r="F11" s="135">
        <v>0</v>
      </c>
      <c r="G11" s="135">
        <v>0</v>
      </c>
      <c r="H11" s="89">
        <f aca="true" t="shared" si="6" ref="H11:H25">I11+Q11+R11+S11</f>
        <v>808</v>
      </c>
      <c r="I11" s="89">
        <f aca="true" t="shared" si="7" ref="I11:I25">J11+N11+O11+P11</f>
        <v>308</v>
      </c>
      <c r="J11" s="89">
        <f aca="true" t="shared" si="8" ref="J11:J25">SUM(K11:M11)</f>
        <v>306</v>
      </c>
      <c r="K11" s="135">
        <v>306</v>
      </c>
      <c r="L11" s="135">
        <v>0</v>
      </c>
      <c r="M11" s="135">
        <v>0</v>
      </c>
      <c r="N11" s="135">
        <v>2</v>
      </c>
      <c r="O11" s="135">
        <v>0</v>
      </c>
      <c r="P11" s="135">
        <v>0</v>
      </c>
      <c r="Q11" s="135">
        <v>500</v>
      </c>
      <c r="R11" s="135">
        <v>0</v>
      </c>
      <c r="S11" s="135">
        <v>0</v>
      </c>
      <c r="T11" s="91">
        <f t="shared" si="1"/>
        <v>502</v>
      </c>
      <c r="U11" s="79">
        <f t="shared" si="2"/>
        <v>0.9935064935064936</v>
      </c>
      <c r="V11" s="71">
        <f t="shared" si="5"/>
        <v>0</v>
      </c>
    </row>
    <row r="12" spans="1:22" ht="16.5" customHeight="1">
      <c r="A12" s="59" t="s">
        <v>13</v>
      </c>
      <c r="B12" s="106" t="s">
        <v>140</v>
      </c>
      <c r="C12" s="89">
        <f aca="true" t="shared" si="9" ref="C12:C55">SUM(D12:E12)</f>
        <v>2169762</v>
      </c>
      <c r="D12" s="136">
        <v>2169461</v>
      </c>
      <c r="E12" s="136">
        <v>301</v>
      </c>
      <c r="F12" s="136"/>
      <c r="G12" s="136"/>
      <c r="H12" s="89">
        <f t="shared" si="6"/>
        <v>2169762</v>
      </c>
      <c r="I12" s="89">
        <f t="shared" si="7"/>
        <v>19162</v>
      </c>
      <c r="J12" s="89">
        <f t="shared" si="8"/>
        <v>301</v>
      </c>
      <c r="K12" s="136">
        <v>301</v>
      </c>
      <c r="L12" s="136"/>
      <c r="M12" s="136"/>
      <c r="N12" s="136">
        <v>18861</v>
      </c>
      <c r="O12" s="136"/>
      <c r="P12" s="136"/>
      <c r="Q12" s="136">
        <v>2150600</v>
      </c>
      <c r="R12" s="136"/>
      <c r="S12" s="136"/>
      <c r="T12" s="91">
        <f t="shared" si="1"/>
        <v>2169461</v>
      </c>
      <c r="U12" s="79">
        <f t="shared" si="2"/>
        <v>0.015708172424590335</v>
      </c>
      <c r="V12" s="71">
        <f t="shared" si="5"/>
        <v>0</v>
      </c>
    </row>
    <row r="13" spans="1:22" ht="15.75" customHeight="1">
      <c r="A13" s="59" t="s">
        <v>18</v>
      </c>
      <c r="B13" s="106" t="s">
        <v>141</v>
      </c>
      <c r="C13" s="89">
        <f t="shared" si="9"/>
        <v>59069595</v>
      </c>
      <c r="D13" s="135">
        <v>59062295</v>
      </c>
      <c r="E13" s="135">
        <v>7300</v>
      </c>
      <c r="F13" s="135"/>
      <c r="G13" s="136"/>
      <c r="H13" s="89">
        <f t="shared" si="6"/>
        <v>59069595</v>
      </c>
      <c r="I13" s="89">
        <f t="shared" si="7"/>
        <v>14175</v>
      </c>
      <c r="J13" s="89">
        <f t="shared" si="8"/>
        <v>6100</v>
      </c>
      <c r="K13" s="135">
        <v>6100</v>
      </c>
      <c r="L13" s="135">
        <v>0</v>
      </c>
      <c r="M13" s="135">
        <v>0</v>
      </c>
      <c r="N13" s="135">
        <v>8075</v>
      </c>
      <c r="O13" s="135">
        <v>0</v>
      </c>
      <c r="P13" s="135">
        <v>0</v>
      </c>
      <c r="Q13" s="135">
        <v>0</v>
      </c>
      <c r="R13" s="135">
        <v>59055420</v>
      </c>
      <c r="S13" s="135">
        <v>0</v>
      </c>
      <c r="T13" s="91">
        <f t="shared" si="1"/>
        <v>59063495</v>
      </c>
      <c r="U13" s="79">
        <f t="shared" si="2"/>
        <v>0.43033509700176364</v>
      </c>
      <c r="V13" s="71">
        <f t="shared" si="5"/>
        <v>0</v>
      </c>
    </row>
    <row r="14" spans="1:22" ht="15" customHeight="1">
      <c r="A14" s="59" t="s">
        <v>20</v>
      </c>
      <c r="B14" s="106" t="s">
        <v>205</v>
      </c>
      <c r="C14" s="89">
        <f t="shared" si="9"/>
        <v>140350</v>
      </c>
      <c r="D14" s="135">
        <v>137550</v>
      </c>
      <c r="E14" s="135">
        <v>2800</v>
      </c>
      <c r="F14" s="135"/>
      <c r="G14" s="135">
        <v>0</v>
      </c>
      <c r="H14" s="89">
        <f t="shared" si="6"/>
        <v>140350</v>
      </c>
      <c r="I14" s="89">
        <f t="shared" si="7"/>
        <v>101500</v>
      </c>
      <c r="J14" s="89">
        <f t="shared" si="8"/>
        <v>200</v>
      </c>
      <c r="K14" s="135">
        <v>200</v>
      </c>
      <c r="L14" s="135">
        <v>0</v>
      </c>
      <c r="M14" s="135">
        <v>0</v>
      </c>
      <c r="N14" s="135">
        <v>101300</v>
      </c>
      <c r="O14" s="135">
        <v>0</v>
      </c>
      <c r="P14" s="135">
        <v>0</v>
      </c>
      <c r="Q14" s="135">
        <v>38850</v>
      </c>
      <c r="R14" s="135">
        <v>0</v>
      </c>
      <c r="S14" s="135">
        <v>0</v>
      </c>
      <c r="T14" s="91">
        <f t="shared" si="1"/>
        <v>140150</v>
      </c>
      <c r="U14" s="79">
        <f t="shared" si="2"/>
        <v>0.0019704433497536944</v>
      </c>
      <c r="V14" s="71">
        <f t="shared" si="5"/>
        <v>0</v>
      </c>
    </row>
    <row r="15" spans="1:22" ht="15.75" customHeight="1">
      <c r="A15" s="59" t="s">
        <v>21</v>
      </c>
      <c r="B15" s="106" t="s">
        <v>149</v>
      </c>
      <c r="C15" s="89">
        <f t="shared" si="9"/>
        <v>230777</v>
      </c>
      <c r="D15" s="135">
        <v>230275</v>
      </c>
      <c r="E15" s="135">
        <v>502</v>
      </c>
      <c r="F15" s="135"/>
      <c r="G15" s="135">
        <v>0</v>
      </c>
      <c r="H15" s="89">
        <f t="shared" si="6"/>
        <v>230777</v>
      </c>
      <c r="I15" s="89">
        <f t="shared" si="7"/>
        <v>80052</v>
      </c>
      <c r="J15" s="89">
        <f t="shared" si="8"/>
        <v>501</v>
      </c>
      <c r="K15" s="135">
        <v>501</v>
      </c>
      <c r="L15" s="135">
        <v>0</v>
      </c>
      <c r="M15" s="135">
        <v>0</v>
      </c>
      <c r="N15" s="135">
        <v>79551</v>
      </c>
      <c r="O15" s="135">
        <v>0</v>
      </c>
      <c r="P15" s="135">
        <v>0</v>
      </c>
      <c r="Q15" s="135">
        <v>150725</v>
      </c>
      <c r="R15" s="135">
        <v>0</v>
      </c>
      <c r="S15" s="135">
        <v>0</v>
      </c>
      <c r="T15" s="91">
        <f t="shared" si="1"/>
        <v>230276</v>
      </c>
      <c r="U15" s="79">
        <f t="shared" si="2"/>
        <v>0.006258432019187528</v>
      </c>
      <c r="V15" s="71">
        <f t="shared" si="5"/>
        <v>0</v>
      </c>
    </row>
    <row r="16" spans="1:22" ht="16.5" customHeight="1">
      <c r="A16" s="59" t="s">
        <v>22</v>
      </c>
      <c r="B16" s="106" t="s">
        <v>146</v>
      </c>
      <c r="C16" s="89">
        <f t="shared" si="9"/>
        <v>105850</v>
      </c>
      <c r="D16" s="137"/>
      <c r="E16" s="138">
        <v>105850</v>
      </c>
      <c r="F16" s="138"/>
      <c r="G16" s="138"/>
      <c r="H16" s="89">
        <f t="shared" si="6"/>
        <v>105850</v>
      </c>
      <c r="I16" s="89">
        <f t="shared" si="7"/>
        <v>105850</v>
      </c>
      <c r="J16" s="89">
        <f t="shared" si="8"/>
        <v>850</v>
      </c>
      <c r="K16" s="138">
        <v>850</v>
      </c>
      <c r="L16" s="138"/>
      <c r="M16" s="138"/>
      <c r="N16" s="138">
        <v>105000</v>
      </c>
      <c r="O16" s="138"/>
      <c r="P16" s="138"/>
      <c r="Q16" s="138"/>
      <c r="R16" s="138"/>
      <c r="S16" s="138"/>
      <c r="T16" s="91">
        <f t="shared" si="1"/>
        <v>105000</v>
      </c>
      <c r="U16" s="79">
        <f t="shared" si="2"/>
        <v>0.00803023145961266</v>
      </c>
      <c r="V16" s="71">
        <f t="shared" si="5"/>
        <v>0</v>
      </c>
    </row>
    <row r="17" spans="1:22" ht="16.5" customHeight="1">
      <c r="A17" s="59" t="s">
        <v>23</v>
      </c>
      <c r="B17" s="106" t="s">
        <v>144</v>
      </c>
      <c r="C17" s="89">
        <f t="shared" si="9"/>
        <v>39012</v>
      </c>
      <c r="D17" s="136">
        <v>37451</v>
      </c>
      <c r="E17" s="136">
        <v>1561</v>
      </c>
      <c r="F17" s="136"/>
      <c r="G17" s="136"/>
      <c r="H17" s="89">
        <f t="shared" si="6"/>
        <v>39012</v>
      </c>
      <c r="I17" s="89">
        <f t="shared" si="7"/>
        <v>32812</v>
      </c>
      <c r="J17" s="89">
        <f t="shared" si="8"/>
        <v>400</v>
      </c>
      <c r="K17" s="136">
        <v>400</v>
      </c>
      <c r="L17" s="136"/>
      <c r="M17" s="136"/>
      <c r="N17" s="136">
        <v>32412</v>
      </c>
      <c r="O17" s="136"/>
      <c r="P17" s="136"/>
      <c r="Q17" s="136">
        <v>6200</v>
      </c>
      <c r="R17" s="136"/>
      <c r="S17" s="136"/>
      <c r="T17" s="91">
        <f t="shared" si="1"/>
        <v>38612</v>
      </c>
      <c r="U17" s="79">
        <f t="shared" si="2"/>
        <v>0.012190661952944045</v>
      </c>
      <c r="V17" s="71">
        <f t="shared" si="5"/>
        <v>0</v>
      </c>
    </row>
    <row r="18" spans="1:22" ht="17.25" customHeight="1">
      <c r="A18" s="59" t="s">
        <v>24</v>
      </c>
      <c r="B18" s="106" t="s">
        <v>147</v>
      </c>
      <c r="C18" s="89">
        <f t="shared" si="9"/>
        <v>422678</v>
      </c>
      <c r="D18" s="136">
        <v>265790</v>
      </c>
      <c r="E18" s="136">
        <v>156888</v>
      </c>
      <c r="F18" s="136"/>
      <c r="G18" s="136"/>
      <c r="H18" s="89">
        <f t="shared" si="6"/>
        <v>422678</v>
      </c>
      <c r="I18" s="89">
        <f t="shared" si="7"/>
        <v>422678</v>
      </c>
      <c r="J18" s="89">
        <f t="shared" si="8"/>
        <v>43885</v>
      </c>
      <c r="K18" s="136">
        <v>43885</v>
      </c>
      <c r="L18" s="136"/>
      <c r="M18" s="136"/>
      <c r="N18" s="136">
        <v>378793</v>
      </c>
      <c r="O18" s="136"/>
      <c r="P18" s="136"/>
      <c r="Q18" s="136"/>
      <c r="R18" s="136"/>
      <c r="S18" s="136"/>
      <c r="T18" s="91">
        <f t="shared" si="1"/>
        <v>378793</v>
      </c>
      <c r="U18" s="79">
        <f t="shared" si="2"/>
        <v>0.1038260803732392</v>
      </c>
      <c r="V18" s="71">
        <f t="shared" si="5"/>
        <v>0</v>
      </c>
    </row>
    <row r="19" spans="1:22" ht="18.75" customHeight="1">
      <c r="A19" s="59" t="s">
        <v>25</v>
      </c>
      <c r="B19" s="106" t="s">
        <v>145</v>
      </c>
      <c r="C19" s="89">
        <f t="shared" si="9"/>
        <v>78991</v>
      </c>
      <c r="D19" s="135">
        <v>16001</v>
      </c>
      <c r="E19" s="135">
        <v>62990</v>
      </c>
      <c r="F19" s="135">
        <v>16000</v>
      </c>
      <c r="G19" s="135">
        <v>0</v>
      </c>
      <c r="H19" s="89">
        <f t="shared" si="6"/>
        <v>62991</v>
      </c>
      <c r="I19" s="89">
        <f t="shared" si="7"/>
        <v>5401</v>
      </c>
      <c r="J19" s="89">
        <f t="shared" si="8"/>
        <v>5401</v>
      </c>
      <c r="K19" s="135">
        <v>5401</v>
      </c>
      <c r="L19" s="135"/>
      <c r="M19" s="135">
        <v>0</v>
      </c>
      <c r="N19" s="135"/>
      <c r="O19" s="135">
        <v>0</v>
      </c>
      <c r="P19" s="135">
        <v>0</v>
      </c>
      <c r="Q19" s="135">
        <v>57590</v>
      </c>
      <c r="R19" s="135"/>
      <c r="S19" s="135">
        <v>0</v>
      </c>
      <c r="T19" s="91">
        <f t="shared" si="1"/>
        <v>57590</v>
      </c>
      <c r="U19" s="79">
        <f t="shared" si="2"/>
        <v>1</v>
      </c>
      <c r="V19" s="71">
        <f t="shared" si="5"/>
        <v>0</v>
      </c>
    </row>
    <row r="20" spans="1:22" s="77" customFormat="1" ht="27" customHeight="1">
      <c r="A20" s="73" t="s">
        <v>1</v>
      </c>
      <c r="B20" s="74" t="s">
        <v>8</v>
      </c>
      <c r="C20" s="89">
        <f aca="true" t="shared" si="10" ref="C20:S20">C21+C30+C36+C42+C47+C52+C57+C62+C65</f>
        <v>235362375</v>
      </c>
      <c r="D20" s="90">
        <f t="shared" si="10"/>
        <v>168728168</v>
      </c>
      <c r="E20" s="90">
        <f t="shared" si="10"/>
        <v>66634207</v>
      </c>
      <c r="F20" s="90">
        <f t="shared" si="10"/>
        <v>12598159</v>
      </c>
      <c r="G20" s="90">
        <f t="shared" si="10"/>
        <v>0</v>
      </c>
      <c r="H20" s="89">
        <f t="shared" si="10"/>
        <v>222764216</v>
      </c>
      <c r="I20" s="89">
        <f t="shared" si="10"/>
        <v>145562850</v>
      </c>
      <c r="J20" s="89">
        <f t="shared" si="10"/>
        <v>2750149</v>
      </c>
      <c r="K20" s="90">
        <f t="shared" si="10"/>
        <v>2447293</v>
      </c>
      <c r="L20" s="90">
        <f t="shared" si="10"/>
        <v>270981</v>
      </c>
      <c r="M20" s="90">
        <f t="shared" si="10"/>
        <v>31875</v>
      </c>
      <c r="N20" s="90">
        <f t="shared" si="10"/>
        <v>141982148</v>
      </c>
      <c r="O20" s="90">
        <f t="shared" si="10"/>
        <v>830553</v>
      </c>
      <c r="P20" s="90">
        <f t="shared" si="10"/>
        <v>0</v>
      </c>
      <c r="Q20" s="90">
        <f t="shared" si="10"/>
        <v>76867901</v>
      </c>
      <c r="R20" s="90">
        <f t="shared" si="10"/>
        <v>278309</v>
      </c>
      <c r="S20" s="90">
        <f t="shared" si="10"/>
        <v>55156</v>
      </c>
      <c r="T20" s="90">
        <f t="shared" si="1"/>
        <v>220014067</v>
      </c>
      <c r="U20" s="78">
        <f t="shared" si="2"/>
        <v>0.018893206611439662</v>
      </c>
      <c r="V20" s="76">
        <f t="shared" si="5"/>
        <v>0</v>
      </c>
    </row>
    <row r="21" spans="1:22" s="88" customFormat="1" ht="27.75" customHeight="1">
      <c r="A21" s="98" t="s">
        <v>12</v>
      </c>
      <c r="B21" s="99" t="s">
        <v>158</v>
      </c>
      <c r="C21" s="89">
        <f aca="true" t="shared" si="11" ref="C21:S21">SUM(C22:C29)</f>
        <v>147623146</v>
      </c>
      <c r="D21" s="89">
        <f t="shared" si="11"/>
        <v>119259119</v>
      </c>
      <c r="E21" s="89">
        <f t="shared" si="11"/>
        <v>28364027</v>
      </c>
      <c r="F21" s="89">
        <f t="shared" si="11"/>
        <v>12516964</v>
      </c>
      <c r="G21" s="89">
        <f t="shared" si="11"/>
        <v>0</v>
      </c>
      <c r="H21" s="89">
        <f t="shared" si="11"/>
        <v>135106182</v>
      </c>
      <c r="I21" s="89">
        <f t="shared" si="11"/>
        <v>83177528</v>
      </c>
      <c r="J21" s="89">
        <f t="shared" si="11"/>
        <v>870163</v>
      </c>
      <c r="K21" s="89">
        <f t="shared" si="11"/>
        <v>814688</v>
      </c>
      <c r="L21" s="89">
        <f t="shared" si="11"/>
        <v>23600</v>
      </c>
      <c r="M21" s="89">
        <f t="shared" si="11"/>
        <v>31875</v>
      </c>
      <c r="N21" s="89">
        <f t="shared" si="11"/>
        <v>81476812</v>
      </c>
      <c r="O21" s="89">
        <f t="shared" si="11"/>
        <v>830553</v>
      </c>
      <c r="P21" s="89">
        <f t="shared" si="11"/>
        <v>0</v>
      </c>
      <c r="Q21" s="89">
        <f t="shared" si="11"/>
        <v>51650345</v>
      </c>
      <c r="R21" s="89">
        <f t="shared" si="11"/>
        <v>278309</v>
      </c>
      <c r="S21" s="89">
        <f t="shared" si="11"/>
        <v>0</v>
      </c>
      <c r="T21" s="89">
        <f t="shared" si="1"/>
        <v>134236019</v>
      </c>
      <c r="U21" s="100">
        <f t="shared" si="2"/>
        <v>0.010461515518951225</v>
      </c>
      <c r="V21" s="101">
        <f t="shared" si="5"/>
        <v>0</v>
      </c>
    </row>
    <row r="22" spans="1:22" ht="27.75" customHeight="1">
      <c r="A22" s="113" t="s">
        <v>14</v>
      </c>
      <c r="B22" s="114" t="s">
        <v>195</v>
      </c>
      <c r="C22" s="89">
        <f t="shared" si="9"/>
        <v>0</v>
      </c>
      <c r="D22" s="115">
        <v>0</v>
      </c>
      <c r="E22" s="115">
        <v>0</v>
      </c>
      <c r="F22" s="115">
        <v>0</v>
      </c>
      <c r="G22" s="115">
        <v>0</v>
      </c>
      <c r="H22" s="89">
        <f t="shared" si="6"/>
        <v>0</v>
      </c>
      <c r="I22" s="89">
        <f t="shared" si="7"/>
        <v>0</v>
      </c>
      <c r="J22" s="89">
        <f t="shared" si="8"/>
        <v>0</v>
      </c>
      <c r="K22" s="115">
        <v>0</v>
      </c>
      <c r="L22" s="115">
        <v>0</v>
      </c>
      <c r="M22" s="115">
        <v>0</v>
      </c>
      <c r="N22" s="115">
        <v>0</v>
      </c>
      <c r="O22" s="115">
        <v>0</v>
      </c>
      <c r="P22" s="115">
        <v>0</v>
      </c>
      <c r="Q22" s="115">
        <v>0</v>
      </c>
      <c r="R22" s="115">
        <v>0</v>
      </c>
      <c r="S22" s="115">
        <v>0</v>
      </c>
      <c r="T22" s="91">
        <f t="shared" si="1"/>
        <v>0</v>
      </c>
      <c r="U22" s="79" t="e">
        <f t="shared" si="2"/>
        <v>#DIV/0!</v>
      </c>
      <c r="V22" s="71">
        <f>C22-F22-G22-H22</f>
        <v>0</v>
      </c>
    </row>
    <row r="23" spans="1:22" ht="15.75">
      <c r="A23" s="113" t="s">
        <v>15</v>
      </c>
      <c r="B23" s="111" t="s">
        <v>194</v>
      </c>
      <c r="C23" s="89">
        <f>SUM(D23:E23)</f>
        <v>10025876</v>
      </c>
      <c r="D23" s="115">
        <v>9808835</v>
      </c>
      <c r="E23" s="115">
        <v>217041</v>
      </c>
      <c r="F23" s="115">
        <v>0</v>
      </c>
      <c r="G23" s="115">
        <v>0</v>
      </c>
      <c r="H23" s="89">
        <f>I23+Q23+R23+S23</f>
        <v>10025876</v>
      </c>
      <c r="I23" s="89">
        <f>J23+N23+O23+P23</f>
        <v>7942007</v>
      </c>
      <c r="J23" s="89">
        <f>SUM(K23:M23)</f>
        <v>146693</v>
      </c>
      <c r="K23" s="115">
        <v>127093</v>
      </c>
      <c r="L23" s="115">
        <v>19600</v>
      </c>
      <c r="M23" s="115">
        <v>0</v>
      </c>
      <c r="N23" s="115">
        <v>7795314</v>
      </c>
      <c r="O23" s="115">
        <v>0</v>
      </c>
      <c r="P23" s="115">
        <v>0</v>
      </c>
      <c r="Q23" s="115">
        <v>1805560</v>
      </c>
      <c r="R23" s="115">
        <v>278309</v>
      </c>
      <c r="S23" s="115">
        <v>0</v>
      </c>
      <c r="T23" s="91">
        <f>SUM(N23:S23)</f>
        <v>9879183</v>
      </c>
      <c r="U23" s="79">
        <f>J23/I23</f>
        <v>0.018470520109085776</v>
      </c>
      <c r="V23" s="71">
        <f>C23-F23-G23-H23</f>
        <v>0</v>
      </c>
    </row>
    <row r="24" spans="1:22" ht="15.75">
      <c r="A24" s="113" t="s">
        <v>39</v>
      </c>
      <c r="B24" s="111" t="s">
        <v>143</v>
      </c>
      <c r="C24" s="89">
        <f t="shared" si="9"/>
        <v>88879226</v>
      </c>
      <c r="D24" s="115">
        <v>88666574</v>
      </c>
      <c r="E24" s="115">
        <v>212652</v>
      </c>
      <c r="F24" s="115">
        <v>0</v>
      </c>
      <c r="G24" s="115">
        <v>0</v>
      </c>
      <c r="H24" s="89">
        <f t="shared" si="6"/>
        <v>88879226</v>
      </c>
      <c r="I24" s="89">
        <f t="shared" si="7"/>
        <v>42751572</v>
      </c>
      <c r="J24" s="89">
        <f t="shared" si="8"/>
        <v>53427</v>
      </c>
      <c r="K24" s="115">
        <v>39227</v>
      </c>
      <c r="L24" s="115">
        <v>2500</v>
      </c>
      <c r="M24" s="115">
        <v>11700</v>
      </c>
      <c r="N24" s="115">
        <v>42196134</v>
      </c>
      <c r="O24" s="115">
        <v>502011</v>
      </c>
      <c r="P24" s="115">
        <v>0</v>
      </c>
      <c r="Q24" s="115">
        <v>46127654</v>
      </c>
      <c r="R24" s="115">
        <v>0</v>
      </c>
      <c r="S24" s="115">
        <v>0</v>
      </c>
      <c r="T24" s="91">
        <f t="shared" si="1"/>
        <v>88825799</v>
      </c>
      <c r="U24" s="79">
        <f t="shared" si="2"/>
        <v>0.0012497084317741579</v>
      </c>
      <c r="V24" s="71">
        <f t="shared" si="5"/>
        <v>0</v>
      </c>
    </row>
    <row r="25" spans="1:22" ht="15.75">
      <c r="A25" s="113" t="s">
        <v>41</v>
      </c>
      <c r="B25" s="111" t="s">
        <v>148</v>
      </c>
      <c r="C25" s="89">
        <f t="shared" si="9"/>
        <v>30564615</v>
      </c>
      <c r="D25" s="115">
        <v>15478808</v>
      </c>
      <c r="E25" s="115">
        <v>15085807</v>
      </c>
      <c r="F25" s="115">
        <v>12437836</v>
      </c>
      <c r="G25" s="115">
        <v>0</v>
      </c>
      <c r="H25" s="89">
        <f t="shared" si="6"/>
        <v>18126779</v>
      </c>
      <c r="I25" s="89">
        <f t="shared" si="7"/>
        <v>17926881</v>
      </c>
      <c r="J25" s="89">
        <f t="shared" si="8"/>
        <v>90781</v>
      </c>
      <c r="K25" s="115">
        <v>90781</v>
      </c>
      <c r="L25" s="115">
        <v>0</v>
      </c>
      <c r="M25" s="115">
        <v>0</v>
      </c>
      <c r="N25" s="115">
        <v>17836100</v>
      </c>
      <c r="O25" s="115">
        <v>0</v>
      </c>
      <c r="P25" s="115">
        <v>0</v>
      </c>
      <c r="Q25" s="115">
        <v>199898</v>
      </c>
      <c r="R25" s="115">
        <v>0</v>
      </c>
      <c r="S25" s="115">
        <v>0</v>
      </c>
      <c r="T25" s="91">
        <f t="shared" si="1"/>
        <v>18035998</v>
      </c>
      <c r="U25" s="79">
        <f t="shared" si="2"/>
        <v>0.0050639595365194875</v>
      </c>
      <c r="V25" s="71">
        <f t="shared" si="5"/>
        <v>0</v>
      </c>
    </row>
    <row r="26" spans="1:22" ht="15.75">
      <c r="A26" s="113" t="s">
        <v>42</v>
      </c>
      <c r="B26" s="108" t="s">
        <v>156</v>
      </c>
      <c r="C26" s="89">
        <f>SUM(D26:E26)</f>
        <v>957555</v>
      </c>
      <c r="D26" s="115">
        <v>885779</v>
      </c>
      <c r="E26" s="115">
        <v>71776</v>
      </c>
      <c r="F26" s="115">
        <v>9000</v>
      </c>
      <c r="G26" s="115">
        <v>0</v>
      </c>
      <c r="H26" s="89">
        <f>I26+Q26+R26+S26</f>
        <v>948555</v>
      </c>
      <c r="I26" s="89">
        <f>J26+N26+O26+P26</f>
        <v>222719</v>
      </c>
      <c r="J26" s="89">
        <f>SUM(K26:M26)</f>
        <v>6851</v>
      </c>
      <c r="K26" s="115">
        <v>6851</v>
      </c>
      <c r="L26" s="115">
        <v>0</v>
      </c>
      <c r="M26" s="115">
        <v>0</v>
      </c>
      <c r="N26" s="115">
        <v>215868</v>
      </c>
      <c r="O26" s="115">
        <v>0</v>
      </c>
      <c r="P26" s="115">
        <v>0</v>
      </c>
      <c r="Q26" s="115">
        <v>725836</v>
      </c>
      <c r="R26" s="115">
        <v>0</v>
      </c>
      <c r="S26" s="115">
        <v>0</v>
      </c>
      <c r="T26" s="91">
        <f>SUM(N26:S26)</f>
        <v>941704</v>
      </c>
      <c r="U26" s="79">
        <f>J26/I26</f>
        <v>0.030760734378297315</v>
      </c>
      <c r="V26" s="71">
        <f>C26-F26-G26-H26</f>
        <v>0</v>
      </c>
    </row>
    <row r="27" spans="1:22" ht="20.25" customHeight="1">
      <c r="A27" s="113" t="s">
        <v>62</v>
      </c>
      <c r="B27" s="111" t="s">
        <v>150</v>
      </c>
      <c r="C27" s="89">
        <f t="shared" si="9"/>
        <v>1643594</v>
      </c>
      <c r="D27" s="115">
        <v>713061</v>
      </c>
      <c r="E27" s="115">
        <v>930533</v>
      </c>
      <c r="F27" s="115">
        <v>70128</v>
      </c>
      <c r="G27" s="115">
        <v>0</v>
      </c>
      <c r="H27" s="89">
        <f aca="true" t="shared" si="12" ref="H27:H68">I27+Q27+R27+S27</f>
        <v>1573466</v>
      </c>
      <c r="I27" s="89">
        <f aca="true" t="shared" si="13" ref="I27:I68">J27+N27+O27+P27</f>
        <v>1035664</v>
      </c>
      <c r="J27" s="89">
        <f aca="true" t="shared" si="14" ref="J27:J68">SUM(K27:M27)</f>
        <v>231428</v>
      </c>
      <c r="K27" s="115">
        <v>227678</v>
      </c>
      <c r="L27" s="115">
        <v>0</v>
      </c>
      <c r="M27" s="115">
        <v>3750</v>
      </c>
      <c r="N27" s="115">
        <v>804236</v>
      </c>
      <c r="O27" s="115">
        <v>0</v>
      </c>
      <c r="P27" s="115">
        <v>0</v>
      </c>
      <c r="Q27" s="115">
        <v>537802</v>
      </c>
      <c r="R27" s="115">
        <v>0</v>
      </c>
      <c r="S27" s="115">
        <v>0</v>
      </c>
      <c r="T27" s="91">
        <f t="shared" si="1"/>
        <v>1342038</v>
      </c>
      <c r="U27" s="79">
        <f aca="true" t="shared" si="15" ref="U27:U68">J27/I27</f>
        <v>0.2234585734369448</v>
      </c>
      <c r="V27" s="71">
        <f t="shared" si="5"/>
        <v>0</v>
      </c>
    </row>
    <row r="28" spans="1:22" ht="15.75">
      <c r="A28" s="113" t="s">
        <v>63</v>
      </c>
      <c r="B28" s="111" t="s">
        <v>151</v>
      </c>
      <c r="C28" s="89">
        <f t="shared" si="9"/>
        <v>12929295</v>
      </c>
      <c r="D28" s="115">
        <v>1442343</v>
      </c>
      <c r="E28" s="115">
        <v>11486952</v>
      </c>
      <c r="F28" s="115">
        <v>0</v>
      </c>
      <c r="G28" s="115">
        <v>0</v>
      </c>
      <c r="H28" s="89">
        <f t="shared" si="12"/>
        <v>12929295</v>
      </c>
      <c r="I28" s="89">
        <f t="shared" si="13"/>
        <v>12489364</v>
      </c>
      <c r="J28" s="89">
        <f t="shared" si="14"/>
        <v>122051</v>
      </c>
      <c r="K28" s="115">
        <v>115126</v>
      </c>
      <c r="L28" s="115">
        <v>1500</v>
      </c>
      <c r="M28" s="115">
        <v>5425</v>
      </c>
      <c r="N28" s="115">
        <v>12367313</v>
      </c>
      <c r="O28" s="115">
        <v>0</v>
      </c>
      <c r="P28" s="115">
        <v>0</v>
      </c>
      <c r="Q28" s="115">
        <v>439931</v>
      </c>
      <c r="R28" s="115">
        <v>0</v>
      </c>
      <c r="S28" s="115">
        <v>0</v>
      </c>
      <c r="T28" s="91">
        <f t="shared" si="1"/>
        <v>12807244</v>
      </c>
      <c r="U28" s="79">
        <f t="shared" si="15"/>
        <v>0.009772395135572957</v>
      </c>
      <c r="V28" s="71">
        <f t="shared" si="5"/>
        <v>0</v>
      </c>
    </row>
    <row r="29" spans="1:22" ht="16.5" customHeight="1">
      <c r="A29" s="113" t="s">
        <v>196</v>
      </c>
      <c r="B29" s="111" t="s">
        <v>152</v>
      </c>
      <c r="C29" s="89">
        <f t="shared" si="9"/>
        <v>2622985</v>
      </c>
      <c r="D29" s="115">
        <v>2263719</v>
      </c>
      <c r="E29" s="115">
        <v>359266</v>
      </c>
      <c r="F29" s="115">
        <v>0</v>
      </c>
      <c r="G29" s="115">
        <v>0</v>
      </c>
      <c r="H29" s="89">
        <f t="shared" si="12"/>
        <v>2622985</v>
      </c>
      <c r="I29" s="89">
        <f t="shared" si="13"/>
        <v>809321</v>
      </c>
      <c r="J29" s="89">
        <f t="shared" si="14"/>
        <v>218932</v>
      </c>
      <c r="K29" s="115">
        <v>207932</v>
      </c>
      <c r="L29" s="115">
        <v>0</v>
      </c>
      <c r="M29" s="115">
        <v>11000</v>
      </c>
      <c r="N29" s="115">
        <v>261847</v>
      </c>
      <c r="O29" s="115">
        <v>328542</v>
      </c>
      <c r="P29" s="115">
        <v>0</v>
      </c>
      <c r="Q29" s="115">
        <v>1813664</v>
      </c>
      <c r="R29" s="115">
        <v>0</v>
      </c>
      <c r="S29" s="115">
        <v>0</v>
      </c>
      <c r="T29" s="91">
        <f t="shared" si="1"/>
        <v>2404053</v>
      </c>
      <c r="U29" s="79">
        <f t="shared" si="15"/>
        <v>0.27051318327338597</v>
      </c>
      <c r="V29" s="71">
        <f t="shared" si="5"/>
        <v>0</v>
      </c>
    </row>
    <row r="30" spans="1:22" s="88" customFormat="1" ht="24.75" customHeight="1">
      <c r="A30" s="98" t="s">
        <v>13</v>
      </c>
      <c r="B30" s="99" t="s">
        <v>154</v>
      </c>
      <c r="C30" s="89">
        <f aca="true" t="shared" si="16" ref="C30:S30">SUM(C31:C35)</f>
        <v>21262510</v>
      </c>
      <c r="D30" s="89">
        <f t="shared" si="16"/>
        <v>7577107</v>
      </c>
      <c r="E30" s="89">
        <f t="shared" si="16"/>
        <v>13685403</v>
      </c>
      <c r="F30" s="89">
        <f t="shared" si="16"/>
        <v>79395</v>
      </c>
      <c r="G30" s="89">
        <f t="shared" si="16"/>
        <v>0</v>
      </c>
      <c r="H30" s="89">
        <f t="shared" si="16"/>
        <v>21183115</v>
      </c>
      <c r="I30" s="89">
        <f t="shared" si="16"/>
        <v>18715769</v>
      </c>
      <c r="J30" s="89">
        <f t="shared" si="16"/>
        <v>270254</v>
      </c>
      <c r="K30" s="89">
        <f t="shared" si="16"/>
        <v>263754</v>
      </c>
      <c r="L30" s="89">
        <f t="shared" si="16"/>
        <v>6500</v>
      </c>
      <c r="M30" s="89">
        <f t="shared" si="16"/>
        <v>0</v>
      </c>
      <c r="N30" s="89">
        <f t="shared" si="16"/>
        <v>18445515</v>
      </c>
      <c r="O30" s="89">
        <f t="shared" si="16"/>
        <v>0</v>
      </c>
      <c r="P30" s="89">
        <f t="shared" si="16"/>
        <v>0</v>
      </c>
      <c r="Q30" s="89">
        <f t="shared" si="16"/>
        <v>2412190</v>
      </c>
      <c r="R30" s="89">
        <f t="shared" si="16"/>
        <v>0</v>
      </c>
      <c r="S30" s="89">
        <f t="shared" si="16"/>
        <v>55156</v>
      </c>
      <c r="T30" s="89">
        <f aca="true" t="shared" si="17" ref="T30:T68">SUM(N30:S30)</f>
        <v>20912861</v>
      </c>
      <c r="U30" s="100">
        <f t="shared" si="15"/>
        <v>0.014439908934546051</v>
      </c>
      <c r="V30" s="97">
        <f t="shared" si="5"/>
        <v>0</v>
      </c>
    </row>
    <row r="31" spans="1:22" ht="15.75">
      <c r="A31" s="59" t="s">
        <v>16</v>
      </c>
      <c r="B31" s="108" t="s">
        <v>155</v>
      </c>
      <c r="C31" s="89">
        <f t="shared" si="9"/>
        <v>5700</v>
      </c>
      <c r="D31" s="138"/>
      <c r="E31" s="138">
        <v>5700</v>
      </c>
      <c r="F31" s="138"/>
      <c r="G31" s="138"/>
      <c r="H31" s="89">
        <f t="shared" si="12"/>
        <v>5700</v>
      </c>
      <c r="I31" s="89">
        <f t="shared" si="13"/>
        <v>5700</v>
      </c>
      <c r="J31" s="89">
        <f t="shared" si="14"/>
        <v>5700</v>
      </c>
      <c r="K31" s="138">
        <v>5700</v>
      </c>
      <c r="L31" s="138"/>
      <c r="M31" s="138"/>
      <c r="N31" s="138"/>
      <c r="O31" s="138"/>
      <c r="P31" s="138"/>
      <c r="Q31" s="138"/>
      <c r="R31" s="138"/>
      <c r="S31" s="138"/>
      <c r="T31" s="91">
        <f t="shared" si="17"/>
        <v>0</v>
      </c>
      <c r="U31" s="79">
        <f t="shared" si="15"/>
        <v>1</v>
      </c>
      <c r="V31" s="71">
        <f t="shared" si="5"/>
        <v>0</v>
      </c>
    </row>
    <row r="32" spans="1:22" ht="15.75">
      <c r="A32" s="59" t="s">
        <v>17</v>
      </c>
      <c r="B32" s="108" t="s">
        <v>204</v>
      </c>
      <c r="C32" s="89">
        <f t="shared" si="9"/>
        <v>796721</v>
      </c>
      <c r="D32" s="138">
        <v>459478</v>
      </c>
      <c r="E32" s="138">
        <v>337243</v>
      </c>
      <c r="F32" s="138"/>
      <c r="G32" s="138"/>
      <c r="H32" s="89">
        <f t="shared" si="12"/>
        <v>796721</v>
      </c>
      <c r="I32" s="89">
        <f t="shared" si="13"/>
        <v>675194</v>
      </c>
      <c r="J32" s="89">
        <f t="shared" si="14"/>
        <v>60579</v>
      </c>
      <c r="K32" s="138">
        <v>60579</v>
      </c>
      <c r="L32" s="138"/>
      <c r="M32" s="138"/>
      <c r="N32" s="138">
        <v>614615</v>
      </c>
      <c r="O32" s="138"/>
      <c r="P32" s="138"/>
      <c r="Q32" s="138">
        <v>121527</v>
      </c>
      <c r="R32" s="138"/>
      <c r="S32" s="138"/>
      <c r="T32" s="91">
        <f t="shared" si="17"/>
        <v>736142</v>
      </c>
      <c r="U32" s="79">
        <f t="shared" si="15"/>
        <v>0.08972088022109201</v>
      </c>
      <c r="V32" s="71">
        <f t="shared" si="5"/>
        <v>0</v>
      </c>
    </row>
    <row r="33" spans="1:22" ht="15.75">
      <c r="A33" s="59" t="s">
        <v>83</v>
      </c>
      <c r="B33" s="108" t="s">
        <v>184</v>
      </c>
      <c r="C33" s="89">
        <f t="shared" si="9"/>
        <v>3274627</v>
      </c>
      <c r="D33" s="138">
        <v>3224703</v>
      </c>
      <c r="E33" s="138">
        <v>49924</v>
      </c>
      <c r="F33" s="138">
        <v>53000</v>
      </c>
      <c r="G33" s="138"/>
      <c r="H33" s="89">
        <f t="shared" si="12"/>
        <v>3221627</v>
      </c>
      <c r="I33" s="89">
        <f t="shared" si="13"/>
        <v>2221633</v>
      </c>
      <c r="J33" s="89">
        <f t="shared" si="14"/>
        <v>91026</v>
      </c>
      <c r="K33" s="138">
        <v>84526</v>
      </c>
      <c r="L33" s="138">
        <v>6500</v>
      </c>
      <c r="M33" s="138"/>
      <c r="N33" s="138">
        <v>2130607</v>
      </c>
      <c r="O33" s="138"/>
      <c r="P33" s="138"/>
      <c r="Q33" s="138">
        <v>999994</v>
      </c>
      <c r="R33" s="138"/>
      <c r="S33" s="138"/>
      <c r="T33" s="91">
        <f t="shared" si="17"/>
        <v>3130601</v>
      </c>
      <c r="U33" s="79">
        <f t="shared" si="15"/>
        <v>0.04097256387531154</v>
      </c>
      <c r="V33" s="71">
        <f t="shared" si="5"/>
        <v>0</v>
      </c>
    </row>
    <row r="34" spans="1:22" ht="15.75">
      <c r="A34" s="59" t="s">
        <v>129</v>
      </c>
      <c r="B34" s="108" t="s">
        <v>176</v>
      </c>
      <c r="C34" s="89">
        <f t="shared" si="9"/>
        <v>12797185</v>
      </c>
      <c r="D34" s="138">
        <v>33059</v>
      </c>
      <c r="E34" s="138">
        <v>12764126</v>
      </c>
      <c r="F34" s="138">
        <v>26395</v>
      </c>
      <c r="G34" s="138"/>
      <c r="H34" s="89">
        <f t="shared" si="12"/>
        <v>12770790</v>
      </c>
      <c r="I34" s="89">
        <f t="shared" si="13"/>
        <v>12760690</v>
      </c>
      <c r="J34" s="89">
        <f t="shared" si="14"/>
        <v>86347</v>
      </c>
      <c r="K34" s="138">
        <v>86347</v>
      </c>
      <c r="L34" s="138"/>
      <c r="M34" s="138"/>
      <c r="N34" s="138">
        <v>12674343</v>
      </c>
      <c r="O34" s="138"/>
      <c r="P34" s="138"/>
      <c r="Q34" s="138">
        <v>10100</v>
      </c>
      <c r="R34" s="138"/>
      <c r="S34" s="138"/>
      <c r="T34" s="91">
        <f t="shared" si="17"/>
        <v>12684443</v>
      </c>
      <c r="U34" s="79">
        <f t="shared" si="15"/>
        <v>0.006766640361924003</v>
      </c>
      <c r="V34" s="71">
        <f t="shared" si="5"/>
        <v>0</v>
      </c>
    </row>
    <row r="35" spans="1:22" ht="15.75">
      <c r="A35" s="59" t="s">
        <v>129</v>
      </c>
      <c r="B35" s="108" t="s">
        <v>173</v>
      </c>
      <c r="C35" s="89">
        <f t="shared" si="9"/>
        <v>4388277</v>
      </c>
      <c r="D35" s="138">
        <v>3859867</v>
      </c>
      <c r="E35" s="138">
        <v>528410</v>
      </c>
      <c r="F35" s="138"/>
      <c r="G35" s="138"/>
      <c r="H35" s="89">
        <f t="shared" si="12"/>
        <v>4388277</v>
      </c>
      <c r="I35" s="89">
        <f t="shared" si="13"/>
        <v>3052552</v>
      </c>
      <c r="J35" s="89">
        <f t="shared" si="14"/>
        <v>26602</v>
      </c>
      <c r="K35" s="138">
        <v>26602</v>
      </c>
      <c r="L35" s="138"/>
      <c r="M35" s="138"/>
      <c r="N35" s="138">
        <v>3025950</v>
      </c>
      <c r="O35" s="138"/>
      <c r="P35" s="138"/>
      <c r="Q35" s="138">
        <v>1280569</v>
      </c>
      <c r="R35" s="138"/>
      <c r="S35" s="138">
        <v>55156</v>
      </c>
      <c r="T35" s="91">
        <f t="shared" si="17"/>
        <v>4361675</v>
      </c>
      <c r="U35" s="79">
        <f t="shared" si="15"/>
        <v>0.00871467545843609</v>
      </c>
      <c r="V35" s="71">
        <f t="shared" si="5"/>
        <v>0</v>
      </c>
    </row>
    <row r="36" spans="1:22" s="80" customFormat="1" ht="21.75" customHeight="1">
      <c r="A36" s="93" t="s">
        <v>18</v>
      </c>
      <c r="B36" s="94" t="s">
        <v>168</v>
      </c>
      <c r="C36" s="89">
        <f t="shared" si="9"/>
        <v>16204746</v>
      </c>
      <c r="D36" s="95">
        <f>SUM(D37:D41)</f>
        <v>5410743</v>
      </c>
      <c r="E36" s="95">
        <f>SUM(E37:E41)</f>
        <v>10794003</v>
      </c>
      <c r="F36" s="95">
        <f>SUM(F37:F41)</f>
        <v>600</v>
      </c>
      <c r="G36" s="95">
        <f>SUM(G37:G41)</f>
        <v>0</v>
      </c>
      <c r="H36" s="89">
        <f t="shared" si="12"/>
        <v>16204146</v>
      </c>
      <c r="I36" s="89">
        <f t="shared" si="13"/>
        <v>14744103</v>
      </c>
      <c r="J36" s="89">
        <f t="shared" si="14"/>
        <v>190648</v>
      </c>
      <c r="K36" s="95">
        <f aca="true" t="shared" si="18" ref="K36:S36">SUM(K37:K41)</f>
        <v>182351</v>
      </c>
      <c r="L36" s="95">
        <f t="shared" si="18"/>
        <v>8297</v>
      </c>
      <c r="M36" s="95">
        <f t="shared" si="18"/>
        <v>0</v>
      </c>
      <c r="N36" s="95">
        <f t="shared" si="18"/>
        <v>14553455</v>
      </c>
      <c r="O36" s="95">
        <f t="shared" si="18"/>
        <v>0</v>
      </c>
      <c r="P36" s="95">
        <f t="shared" si="18"/>
        <v>0</v>
      </c>
      <c r="Q36" s="95">
        <f t="shared" si="18"/>
        <v>1460043</v>
      </c>
      <c r="R36" s="95">
        <f t="shared" si="18"/>
        <v>0</v>
      </c>
      <c r="S36" s="95">
        <f t="shared" si="18"/>
        <v>0</v>
      </c>
      <c r="T36" s="92">
        <f t="shared" si="17"/>
        <v>16013498</v>
      </c>
      <c r="U36" s="96">
        <f t="shared" si="15"/>
        <v>0.012930457688745121</v>
      </c>
      <c r="V36" s="97">
        <f t="shared" si="5"/>
        <v>0</v>
      </c>
    </row>
    <row r="37" spans="1:22" ht="15.75">
      <c r="A37" s="59" t="s">
        <v>44</v>
      </c>
      <c r="B37" s="112" t="s">
        <v>188</v>
      </c>
      <c r="C37" s="89">
        <f t="shared" si="9"/>
        <v>27820</v>
      </c>
      <c r="D37" s="139">
        <v>6885</v>
      </c>
      <c r="E37" s="139">
        <v>20935</v>
      </c>
      <c r="F37" s="139">
        <v>600</v>
      </c>
      <c r="G37" s="139"/>
      <c r="H37" s="89">
        <f t="shared" si="12"/>
        <v>27220</v>
      </c>
      <c r="I37" s="89">
        <f t="shared" si="13"/>
        <v>22962</v>
      </c>
      <c r="J37" s="89">
        <f t="shared" si="14"/>
        <v>19735</v>
      </c>
      <c r="K37" s="139">
        <v>19735</v>
      </c>
      <c r="L37" s="139"/>
      <c r="M37" s="139"/>
      <c r="N37" s="139">
        <v>3227</v>
      </c>
      <c r="O37" s="139"/>
      <c r="P37" s="139"/>
      <c r="Q37" s="139">
        <v>4258</v>
      </c>
      <c r="R37" s="139"/>
      <c r="S37" s="139"/>
      <c r="T37" s="91">
        <f t="shared" si="17"/>
        <v>7485</v>
      </c>
      <c r="U37" s="79">
        <f t="shared" si="15"/>
        <v>0.8594634613709607</v>
      </c>
      <c r="V37" s="71">
        <f t="shared" si="5"/>
        <v>0</v>
      </c>
    </row>
    <row r="38" spans="1:22" ht="15.75">
      <c r="A38" s="59" t="s">
        <v>45</v>
      </c>
      <c r="B38" s="112" t="s">
        <v>199</v>
      </c>
      <c r="C38" s="89">
        <f t="shared" si="9"/>
        <v>11487486</v>
      </c>
      <c r="D38" s="139">
        <v>906447</v>
      </c>
      <c r="E38" s="139">
        <v>10581039</v>
      </c>
      <c r="F38" s="139"/>
      <c r="G38" s="139"/>
      <c r="H38" s="89">
        <f t="shared" si="12"/>
        <v>11487486</v>
      </c>
      <c r="I38" s="89">
        <f t="shared" si="13"/>
        <v>11259739</v>
      </c>
      <c r="J38" s="89">
        <f t="shared" si="14"/>
        <v>15801</v>
      </c>
      <c r="K38" s="139">
        <v>15801</v>
      </c>
      <c r="L38" s="139"/>
      <c r="M38" s="139"/>
      <c r="N38" s="139">
        <v>11243938</v>
      </c>
      <c r="O38" s="139"/>
      <c r="P38" s="139"/>
      <c r="Q38" s="139">
        <v>227747</v>
      </c>
      <c r="R38" s="139"/>
      <c r="S38" s="139"/>
      <c r="T38" s="91">
        <f t="shared" si="17"/>
        <v>11471685</v>
      </c>
      <c r="U38" s="79">
        <f t="shared" si="15"/>
        <v>0.0014033184961036841</v>
      </c>
      <c r="V38" s="71">
        <f t="shared" si="5"/>
        <v>0</v>
      </c>
    </row>
    <row r="39" spans="1:22" ht="15.75">
      <c r="A39" s="59" t="s">
        <v>68</v>
      </c>
      <c r="B39" s="112" t="s">
        <v>201</v>
      </c>
      <c r="C39" s="89">
        <f t="shared" si="9"/>
        <v>2506810</v>
      </c>
      <c r="D39" s="139">
        <v>2441698</v>
      </c>
      <c r="E39" s="139">
        <v>65112</v>
      </c>
      <c r="F39" s="139"/>
      <c r="G39" s="139"/>
      <c r="H39" s="89">
        <f t="shared" si="12"/>
        <v>2506810</v>
      </c>
      <c r="I39" s="89">
        <f t="shared" si="13"/>
        <v>2175162</v>
      </c>
      <c r="J39" s="89">
        <f t="shared" si="14"/>
        <v>71324</v>
      </c>
      <c r="K39" s="139">
        <v>63027</v>
      </c>
      <c r="L39" s="139">
        <v>8297</v>
      </c>
      <c r="M39" s="139"/>
      <c r="N39" s="139">
        <v>2103838</v>
      </c>
      <c r="O39" s="139"/>
      <c r="P39" s="139"/>
      <c r="Q39" s="139">
        <v>331648</v>
      </c>
      <c r="R39" s="139"/>
      <c r="S39" s="139"/>
      <c r="T39" s="91">
        <f t="shared" si="17"/>
        <v>2435486</v>
      </c>
      <c r="U39" s="79">
        <f t="shared" si="15"/>
        <v>0.03279020137350689</v>
      </c>
      <c r="V39" s="71">
        <f t="shared" si="5"/>
        <v>0</v>
      </c>
    </row>
    <row r="40" spans="1:22" ht="15.75">
      <c r="A40" s="59" t="s">
        <v>69</v>
      </c>
      <c r="B40" s="112" t="s">
        <v>186</v>
      </c>
      <c r="C40" s="89">
        <f t="shared" si="9"/>
        <v>1042503</v>
      </c>
      <c r="D40" s="139">
        <v>960667</v>
      </c>
      <c r="E40" s="139">
        <v>81836</v>
      </c>
      <c r="F40" s="139"/>
      <c r="G40" s="139"/>
      <c r="H40" s="89">
        <f t="shared" si="12"/>
        <v>1042503</v>
      </c>
      <c r="I40" s="89">
        <f t="shared" si="13"/>
        <v>753228</v>
      </c>
      <c r="J40" s="89">
        <f t="shared" si="14"/>
        <v>34707</v>
      </c>
      <c r="K40" s="139">
        <v>34707</v>
      </c>
      <c r="L40" s="139"/>
      <c r="M40" s="139"/>
      <c r="N40" s="139">
        <v>718521</v>
      </c>
      <c r="O40" s="139"/>
      <c r="P40" s="139"/>
      <c r="Q40" s="139">
        <v>289275</v>
      </c>
      <c r="R40" s="139"/>
      <c r="S40" s="139"/>
      <c r="T40" s="91">
        <f t="shared" si="17"/>
        <v>1007796</v>
      </c>
      <c r="U40" s="79">
        <f t="shared" si="15"/>
        <v>0.04607768165814335</v>
      </c>
      <c r="V40" s="71">
        <f t="shared" si="5"/>
        <v>0</v>
      </c>
    </row>
    <row r="41" spans="1:22" ht="15.75">
      <c r="A41" s="59" t="s">
        <v>200</v>
      </c>
      <c r="B41" s="112" t="s">
        <v>187</v>
      </c>
      <c r="C41" s="89">
        <f t="shared" si="9"/>
        <v>1140127</v>
      </c>
      <c r="D41" s="139">
        <v>1095046</v>
      </c>
      <c r="E41" s="139">
        <v>45081</v>
      </c>
      <c r="F41" s="139"/>
      <c r="G41" s="139"/>
      <c r="H41" s="89">
        <f t="shared" si="12"/>
        <v>1140127</v>
      </c>
      <c r="I41" s="89">
        <f t="shared" si="13"/>
        <v>533012</v>
      </c>
      <c r="J41" s="89">
        <f t="shared" si="14"/>
        <v>49081</v>
      </c>
      <c r="K41" s="139">
        <v>49081</v>
      </c>
      <c r="L41" s="139"/>
      <c r="M41" s="139"/>
      <c r="N41" s="139">
        <v>483931</v>
      </c>
      <c r="O41" s="139"/>
      <c r="P41" s="139"/>
      <c r="Q41" s="139">
        <v>607115</v>
      </c>
      <c r="R41" s="139"/>
      <c r="S41" s="139"/>
      <c r="T41" s="91">
        <f t="shared" si="17"/>
        <v>1091046</v>
      </c>
      <c r="U41" s="79">
        <f t="shared" si="15"/>
        <v>0.09208235461865774</v>
      </c>
      <c r="V41" s="71">
        <f t="shared" si="5"/>
        <v>0</v>
      </c>
    </row>
    <row r="42" spans="1:22" s="80" customFormat="1" ht="24" customHeight="1">
      <c r="A42" s="93" t="s">
        <v>20</v>
      </c>
      <c r="B42" s="94" t="s">
        <v>159</v>
      </c>
      <c r="C42" s="89">
        <f aca="true" t="shared" si="19" ref="C42:S42">SUM(C43:C46)</f>
        <v>12265813</v>
      </c>
      <c r="D42" s="89">
        <f t="shared" si="19"/>
        <v>4511883</v>
      </c>
      <c r="E42" s="89">
        <f t="shared" si="19"/>
        <v>7753930</v>
      </c>
      <c r="F42" s="89">
        <f t="shared" si="19"/>
        <v>0</v>
      </c>
      <c r="G42" s="89">
        <f t="shared" si="19"/>
        <v>0</v>
      </c>
      <c r="H42" s="89">
        <f t="shared" si="19"/>
        <v>12265813</v>
      </c>
      <c r="I42" s="89">
        <f t="shared" si="19"/>
        <v>11173818</v>
      </c>
      <c r="J42" s="89">
        <f t="shared" si="19"/>
        <v>263541</v>
      </c>
      <c r="K42" s="89">
        <f t="shared" si="19"/>
        <v>262055</v>
      </c>
      <c r="L42" s="89">
        <f t="shared" si="19"/>
        <v>1486</v>
      </c>
      <c r="M42" s="89">
        <f t="shared" si="19"/>
        <v>0</v>
      </c>
      <c r="N42" s="89">
        <f t="shared" si="19"/>
        <v>10910277</v>
      </c>
      <c r="O42" s="89">
        <f t="shared" si="19"/>
        <v>0</v>
      </c>
      <c r="P42" s="89">
        <f t="shared" si="19"/>
        <v>0</v>
      </c>
      <c r="Q42" s="89">
        <f t="shared" si="19"/>
        <v>1091995</v>
      </c>
      <c r="R42" s="89">
        <f t="shared" si="19"/>
        <v>0</v>
      </c>
      <c r="S42" s="89">
        <f t="shared" si="19"/>
        <v>0</v>
      </c>
      <c r="T42" s="92">
        <f t="shared" si="17"/>
        <v>12002272</v>
      </c>
      <c r="U42" s="96">
        <f t="shared" si="15"/>
        <v>0.023585581938062712</v>
      </c>
      <c r="V42" s="97">
        <f t="shared" si="5"/>
        <v>0</v>
      </c>
    </row>
    <row r="43" spans="1:22" ht="15.75">
      <c r="A43" s="59" t="s">
        <v>46</v>
      </c>
      <c r="B43" s="109" t="s">
        <v>202</v>
      </c>
      <c r="C43" s="89">
        <f t="shared" si="9"/>
        <v>229721</v>
      </c>
      <c r="D43" s="144"/>
      <c r="E43" s="144">
        <v>229721</v>
      </c>
      <c r="F43" s="144"/>
      <c r="G43" s="144"/>
      <c r="H43" s="89">
        <f t="shared" si="12"/>
        <v>229721</v>
      </c>
      <c r="I43" s="89">
        <f t="shared" si="13"/>
        <v>229721</v>
      </c>
      <c r="J43" s="89">
        <f t="shared" si="14"/>
        <v>221354</v>
      </c>
      <c r="K43" s="144">
        <v>221354</v>
      </c>
      <c r="L43" s="144"/>
      <c r="M43" s="144"/>
      <c r="N43" s="144">
        <v>8367</v>
      </c>
      <c r="O43" s="144"/>
      <c r="P43" s="144"/>
      <c r="Q43" s="144"/>
      <c r="R43" s="144"/>
      <c r="S43" s="144"/>
      <c r="T43" s="91">
        <f t="shared" si="17"/>
        <v>8367</v>
      </c>
      <c r="U43" s="79">
        <f t="shared" si="15"/>
        <v>0.9635775571236412</v>
      </c>
      <c r="V43" s="71">
        <f t="shared" si="5"/>
        <v>0</v>
      </c>
    </row>
    <row r="44" spans="1:22" ht="15.75">
      <c r="A44" s="59" t="s">
        <v>47</v>
      </c>
      <c r="B44" s="109" t="s">
        <v>160</v>
      </c>
      <c r="C44" s="89">
        <f t="shared" si="9"/>
        <v>7479113</v>
      </c>
      <c r="D44" s="144">
        <v>967045</v>
      </c>
      <c r="E44" s="144">
        <v>6512068</v>
      </c>
      <c r="F44" s="144"/>
      <c r="G44" s="144"/>
      <c r="H44" s="89">
        <f t="shared" si="12"/>
        <v>7479113</v>
      </c>
      <c r="I44" s="89">
        <f t="shared" si="13"/>
        <v>7440411</v>
      </c>
      <c r="J44" s="89">
        <f t="shared" si="14"/>
        <v>12502</v>
      </c>
      <c r="K44" s="144">
        <v>12502</v>
      </c>
      <c r="L44" s="144"/>
      <c r="M44" s="144"/>
      <c r="N44" s="144">
        <v>7427909</v>
      </c>
      <c r="O44" s="144"/>
      <c r="P44" s="144"/>
      <c r="Q44" s="144">
        <v>38702</v>
      </c>
      <c r="R44" s="144"/>
      <c r="S44" s="144"/>
      <c r="T44" s="91">
        <f t="shared" si="17"/>
        <v>7466611</v>
      </c>
      <c r="U44" s="79">
        <f t="shared" si="15"/>
        <v>0.001680283521972106</v>
      </c>
      <c r="V44" s="71">
        <f t="shared" si="5"/>
        <v>0</v>
      </c>
    </row>
    <row r="45" spans="1:22" ht="15.75">
      <c r="A45" s="59" t="s">
        <v>130</v>
      </c>
      <c r="B45" s="109" t="s">
        <v>161</v>
      </c>
      <c r="C45" s="89">
        <f>SUM(D45:E45)</f>
        <v>2891350</v>
      </c>
      <c r="D45" s="144">
        <v>2786862</v>
      </c>
      <c r="E45" s="144">
        <v>104488</v>
      </c>
      <c r="F45" s="144"/>
      <c r="G45" s="144"/>
      <c r="H45" s="89">
        <f>I45+Q45+R45+S45</f>
        <v>2891350</v>
      </c>
      <c r="I45" s="89">
        <f>J45+N45+O45+P45</f>
        <v>2283168</v>
      </c>
      <c r="J45" s="89">
        <f>SUM(K45:M45)</f>
        <v>9807</v>
      </c>
      <c r="K45" s="144">
        <v>9807</v>
      </c>
      <c r="L45" s="144"/>
      <c r="M45" s="144"/>
      <c r="N45" s="144">
        <v>2273361</v>
      </c>
      <c r="O45" s="144"/>
      <c r="P45" s="144"/>
      <c r="Q45" s="144">
        <v>608182</v>
      </c>
      <c r="R45" s="144"/>
      <c r="S45" s="144"/>
      <c r="T45" s="91">
        <f>SUM(N45:S45)</f>
        <v>2881543</v>
      </c>
      <c r="U45" s="79">
        <f>J45/I45</f>
        <v>0.004295347517134087</v>
      </c>
      <c r="V45" s="71">
        <f>C45-F45-G45-H45</f>
        <v>0</v>
      </c>
    </row>
    <row r="46" spans="1:22" ht="15.75">
      <c r="A46" s="59" t="s">
        <v>203</v>
      </c>
      <c r="B46" s="109" t="s">
        <v>162</v>
      </c>
      <c r="C46" s="89">
        <f t="shared" si="9"/>
        <v>1665629</v>
      </c>
      <c r="D46" s="144">
        <v>757976</v>
      </c>
      <c r="E46" s="144">
        <v>907653</v>
      </c>
      <c r="F46" s="144"/>
      <c r="G46" s="144"/>
      <c r="H46" s="89">
        <f t="shared" si="12"/>
        <v>1665629</v>
      </c>
      <c r="I46" s="89">
        <f t="shared" si="13"/>
        <v>1220518</v>
      </c>
      <c r="J46" s="89">
        <f t="shared" si="14"/>
        <v>19878</v>
      </c>
      <c r="K46" s="144">
        <v>18392</v>
      </c>
      <c r="L46" s="144">
        <v>1486</v>
      </c>
      <c r="M46" s="144"/>
      <c r="N46" s="144">
        <v>1200640</v>
      </c>
      <c r="O46" s="144"/>
      <c r="P46" s="144"/>
      <c r="Q46" s="144">
        <v>445111</v>
      </c>
      <c r="R46" s="144"/>
      <c r="S46" s="144"/>
      <c r="T46" s="91">
        <f t="shared" si="17"/>
        <v>1645751</v>
      </c>
      <c r="U46" s="79">
        <f t="shared" si="15"/>
        <v>0.01628652752355967</v>
      </c>
      <c r="V46" s="71">
        <f t="shared" si="5"/>
        <v>0</v>
      </c>
    </row>
    <row r="47" spans="1:22" s="80" customFormat="1" ht="21.75" customHeight="1">
      <c r="A47" s="93" t="s">
        <v>21</v>
      </c>
      <c r="B47" s="94" t="s">
        <v>165</v>
      </c>
      <c r="C47" s="89">
        <f t="shared" si="9"/>
        <v>3496630</v>
      </c>
      <c r="D47" s="95">
        <f>SUM(D48:D51)</f>
        <v>2384451</v>
      </c>
      <c r="E47" s="95">
        <f>SUM(E48:E51)</f>
        <v>1112179</v>
      </c>
      <c r="F47" s="95">
        <f>SUM(F48:F51)</f>
        <v>0</v>
      </c>
      <c r="G47" s="95">
        <f>SUM(G48:G51)</f>
        <v>0</v>
      </c>
      <c r="H47" s="89">
        <f t="shared" si="12"/>
        <v>3496630</v>
      </c>
      <c r="I47" s="89">
        <f t="shared" si="13"/>
        <v>3133382</v>
      </c>
      <c r="J47" s="89">
        <f t="shared" si="14"/>
        <v>386227</v>
      </c>
      <c r="K47" s="95">
        <f aca="true" t="shared" si="20" ref="K47:S47">SUM(K48:K51)</f>
        <v>361582</v>
      </c>
      <c r="L47" s="95">
        <f t="shared" si="20"/>
        <v>24645</v>
      </c>
      <c r="M47" s="95">
        <f t="shared" si="20"/>
        <v>0</v>
      </c>
      <c r="N47" s="95">
        <f t="shared" si="20"/>
        <v>2747155</v>
      </c>
      <c r="O47" s="95">
        <f t="shared" si="20"/>
        <v>0</v>
      </c>
      <c r="P47" s="95">
        <f t="shared" si="20"/>
        <v>0</v>
      </c>
      <c r="Q47" s="95">
        <f t="shared" si="20"/>
        <v>363248</v>
      </c>
      <c r="R47" s="95">
        <f t="shared" si="20"/>
        <v>0</v>
      </c>
      <c r="S47" s="95">
        <f t="shared" si="20"/>
        <v>0</v>
      </c>
      <c r="T47" s="92">
        <f t="shared" si="17"/>
        <v>3110403</v>
      </c>
      <c r="U47" s="96">
        <f t="shared" si="15"/>
        <v>0.1232620216749825</v>
      </c>
      <c r="V47" s="97">
        <f t="shared" si="5"/>
        <v>0</v>
      </c>
    </row>
    <row r="48" spans="1:22" ht="15.75">
      <c r="A48" s="59" t="s">
        <v>61</v>
      </c>
      <c r="B48" s="109" t="s">
        <v>206</v>
      </c>
      <c r="C48" s="89">
        <f t="shared" si="9"/>
        <v>113165</v>
      </c>
      <c r="D48" s="138">
        <v>20400</v>
      </c>
      <c r="E48" s="138">
        <v>92765</v>
      </c>
      <c r="F48" s="138"/>
      <c r="G48" s="138">
        <v>0</v>
      </c>
      <c r="H48" s="89">
        <f t="shared" si="12"/>
        <v>113165</v>
      </c>
      <c r="I48" s="89">
        <f t="shared" si="13"/>
        <v>102965</v>
      </c>
      <c r="J48" s="89">
        <f t="shared" si="14"/>
        <v>13005</v>
      </c>
      <c r="K48" s="138">
        <v>13005</v>
      </c>
      <c r="L48" s="138">
        <v>0</v>
      </c>
      <c r="M48" s="138">
        <v>0</v>
      </c>
      <c r="N48" s="138">
        <v>89960</v>
      </c>
      <c r="O48" s="138">
        <v>0</v>
      </c>
      <c r="P48" s="138">
        <v>0</v>
      </c>
      <c r="Q48" s="138">
        <v>10200</v>
      </c>
      <c r="R48" s="138">
        <v>0</v>
      </c>
      <c r="S48" s="138">
        <v>0</v>
      </c>
      <c r="T48" s="91">
        <f t="shared" si="17"/>
        <v>100160</v>
      </c>
      <c r="U48" s="79">
        <f t="shared" si="15"/>
        <v>0.12630505511581605</v>
      </c>
      <c r="V48" s="71">
        <f t="shared" si="5"/>
        <v>0</v>
      </c>
    </row>
    <row r="49" spans="1:22" ht="15.75">
      <c r="A49" s="59" t="s">
        <v>48</v>
      </c>
      <c r="B49" s="109" t="s">
        <v>207</v>
      </c>
      <c r="C49" s="89">
        <f t="shared" si="9"/>
        <v>988627</v>
      </c>
      <c r="D49" s="138">
        <v>338035</v>
      </c>
      <c r="E49" s="138">
        <v>650592</v>
      </c>
      <c r="F49" s="138">
        <v>0</v>
      </c>
      <c r="G49" s="138">
        <v>0</v>
      </c>
      <c r="H49" s="89">
        <f t="shared" si="12"/>
        <v>988627</v>
      </c>
      <c r="I49" s="89">
        <f t="shared" si="13"/>
        <v>891000</v>
      </c>
      <c r="J49" s="89">
        <f t="shared" si="14"/>
        <v>83943</v>
      </c>
      <c r="K49" s="138">
        <v>82850</v>
      </c>
      <c r="L49" s="138">
        <v>1093</v>
      </c>
      <c r="M49" s="138">
        <v>0</v>
      </c>
      <c r="N49" s="138">
        <v>807057</v>
      </c>
      <c r="O49" s="138">
        <v>0</v>
      </c>
      <c r="P49" s="138">
        <v>0</v>
      </c>
      <c r="Q49" s="138">
        <v>97627</v>
      </c>
      <c r="R49" s="138">
        <v>0</v>
      </c>
      <c r="S49" s="138">
        <v>0</v>
      </c>
      <c r="T49" s="91">
        <f t="shared" si="17"/>
        <v>904684</v>
      </c>
      <c r="U49" s="79">
        <f t="shared" si="15"/>
        <v>0.0942121212121212</v>
      </c>
      <c r="V49" s="71">
        <f t="shared" si="5"/>
        <v>0</v>
      </c>
    </row>
    <row r="50" spans="1:22" ht="15.75">
      <c r="A50" s="59" t="s">
        <v>49</v>
      </c>
      <c r="B50" s="109" t="s">
        <v>208</v>
      </c>
      <c r="C50" s="89">
        <f t="shared" si="9"/>
        <v>1748840</v>
      </c>
      <c r="D50" s="138">
        <v>1489037</v>
      </c>
      <c r="E50" s="138">
        <v>259803</v>
      </c>
      <c r="F50" s="138"/>
      <c r="G50" s="138"/>
      <c r="H50" s="89">
        <f t="shared" si="12"/>
        <v>1748840</v>
      </c>
      <c r="I50" s="89">
        <f t="shared" si="13"/>
        <v>1703618</v>
      </c>
      <c r="J50" s="89">
        <f t="shared" si="14"/>
        <v>52808</v>
      </c>
      <c r="K50" s="138">
        <v>52808</v>
      </c>
      <c r="L50" s="138">
        <v>0</v>
      </c>
      <c r="M50" s="138">
        <v>0</v>
      </c>
      <c r="N50" s="138">
        <v>1650810</v>
      </c>
      <c r="O50" s="138">
        <v>0</v>
      </c>
      <c r="P50" s="138">
        <v>0</v>
      </c>
      <c r="Q50" s="138">
        <v>45222</v>
      </c>
      <c r="R50" s="138">
        <v>0</v>
      </c>
      <c r="S50" s="138">
        <v>0</v>
      </c>
      <c r="T50" s="91">
        <f t="shared" si="17"/>
        <v>1696032</v>
      </c>
      <c r="U50" s="79">
        <f t="shared" si="15"/>
        <v>0.03099755931200539</v>
      </c>
      <c r="V50" s="71">
        <f t="shared" si="5"/>
        <v>0</v>
      </c>
    </row>
    <row r="51" spans="1:22" ht="15.75">
      <c r="A51" s="59" t="s">
        <v>84</v>
      </c>
      <c r="B51" s="109" t="s">
        <v>185</v>
      </c>
      <c r="C51" s="89">
        <f t="shared" si="9"/>
        <v>645998</v>
      </c>
      <c r="D51" s="138">
        <v>536979</v>
      </c>
      <c r="E51" s="138">
        <v>109019</v>
      </c>
      <c r="F51" s="138">
        <v>0</v>
      </c>
      <c r="G51" s="138">
        <v>0</v>
      </c>
      <c r="H51" s="89">
        <f t="shared" si="12"/>
        <v>645998</v>
      </c>
      <c r="I51" s="89">
        <f t="shared" si="13"/>
        <v>435799</v>
      </c>
      <c r="J51" s="89">
        <f t="shared" si="14"/>
        <v>236471</v>
      </c>
      <c r="K51" s="138">
        <v>212919</v>
      </c>
      <c r="L51" s="138">
        <v>23552</v>
      </c>
      <c r="M51" s="138">
        <v>0</v>
      </c>
      <c r="N51" s="138">
        <v>199328</v>
      </c>
      <c r="O51" s="138">
        <v>0</v>
      </c>
      <c r="P51" s="138">
        <v>0</v>
      </c>
      <c r="Q51" s="138">
        <v>210199</v>
      </c>
      <c r="R51" s="138">
        <v>0</v>
      </c>
      <c r="S51" s="138">
        <v>0</v>
      </c>
      <c r="T51" s="91">
        <f t="shared" si="17"/>
        <v>409527</v>
      </c>
      <c r="U51" s="79">
        <f t="shared" si="15"/>
        <v>0.5426148293135138</v>
      </c>
      <c r="V51" s="71">
        <f t="shared" si="5"/>
        <v>0</v>
      </c>
    </row>
    <row r="52" spans="1:22" s="80" customFormat="1" ht="23.25" customHeight="1">
      <c r="A52" s="93" t="s">
        <v>22</v>
      </c>
      <c r="B52" s="94" t="s">
        <v>166</v>
      </c>
      <c r="C52" s="89">
        <f aca="true" t="shared" si="21" ref="C52:S52">SUM(C53:C56)</f>
        <v>21228225</v>
      </c>
      <c r="D52" s="89">
        <f t="shared" si="21"/>
        <v>20847256</v>
      </c>
      <c r="E52" s="89">
        <f t="shared" si="21"/>
        <v>380969</v>
      </c>
      <c r="F52" s="89">
        <f t="shared" si="21"/>
        <v>0</v>
      </c>
      <c r="G52" s="89">
        <f t="shared" si="21"/>
        <v>0</v>
      </c>
      <c r="H52" s="89">
        <f t="shared" si="21"/>
        <v>21228225</v>
      </c>
      <c r="I52" s="89">
        <f t="shared" si="21"/>
        <v>6028754</v>
      </c>
      <c r="J52" s="89">
        <f t="shared" si="21"/>
        <v>146726</v>
      </c>
      <c r="K52" s="89">
        <f t="shared" si="21"/>
        <v>146726</v>
      </c>
      <c r="L52" s="89">
        <f t="shared" si="21"/>
        <v>0</v>
      </c>
      <c r="M52" s="89">
        <f t="shared" si="21"/>
        <v>0</v>
      </c>
      <c r="N52" s="89">
        <f t="shared" si="21"/>
        <v>5882028</v>
      </c>
      <c r="O52" s="89">
        <f t="shared" si="21"/>
        <v>0</v>
      </c>
      <c r="P52" s="89">
        <f t="shared" si="21"/>
        <v>0</v>
      </c>
      <c r="Q52" s="89">
        <f t="shared" si="21"/>
        <v>15199471</v>
      </c>
      <c r="R52" s="89">
        <f t="shared" si="21"/>
        <v>0</v>
      </c>
      <c r="S52" s="89">
        <f t="shared" si="21"/>
        <v>0</v>
      </c>
      <c r="T52" s="92">
        <f t="shared" si="17"/>
        <v>21081499</v>
      </c>
      <c r="U52" s="96">
        <f t="shared" si="15"/>
        <v>0.024337698967315635</v>
      </c>
      <c r="V52" s="97">
        <f t="shared" si="5"/>
        <v>0</v>
      </c>
    </row>
    <row r="53" spans="1:22" ht="15.75">
      <c r="A53" s="59" t="s">
        <v>131</v>
      </c>
      <c r="B53" s="109" t="s">
        <v>174</v>
      </c>
      <c r="C53" s="89">
        <f t="shared" si="9"/>
        <v>3375</v>
      </c>
      <c r="D53" s="137"/>
      <c r="E53" s="138">
        <v>3375</v>
      </c>
      <c r="F53" s="138"/>
      <c r="G53" s="138"/>
      <c r="H53" s="89">
        <f t="shared" si="12"/>
        <v>3375</v>
      </c>
      <c r="I53" s="89">
        <f t="shared" si="13"/>
        <v>3375</v>
      </c>
      <c r="J53" s="89">
        <f t="shared" si="14"/>
        <v>3375</v>
      </c>
      <c r="K53" s="138">
        <v>3375</v>
      </c>
      <c r="L53" s="138"/>
      <c r="M53" s="138"/>
      <c r="N53" s="138"/>
      <c r="O53" s="138"/>
      <c r="P53" s="138"/>
      <c r="Q53" s="138"/>
      <c r="R53" s="138"/>
      <c r="S53" s="138"/>
      <c r="T53" s="91">
        <v>0</v>
      </c>
      <c r="U53" s="79">
        <f t="shared" si="15"/>
        <v>1</v>
      </c>
      <c r="V53" s="71">
        <f aca="true" t="shared" si="22" ref="V53:V68">C53-F53-G53-H53</f>
        <v>0</v>
      </c>
    </row>
    <row r="54" spans="1:22" ht="15.75">
      <c r="A54" s="59" t="s">
        <v>132</v>
      </c>
      <c r="B54" s="109" t="s">
        <v>175</v>
      </c>
      <c r="C54" s="89">
        <f t="shared" si="9"/>
        <v>18280867</v>
      </c>
      <c r="D54" s="142">
        <v>18246063</v>
      </c>
      <c r="E54" s="142">
        <v>34804</v>
      </c>
      <c r="F54" s="142">
        <v>0</v>
      </c>
      <c r="G54" s="142"/>
      <c r="H54" s="89">
        <f t="shared" si="12"/>
        <v>18280867</v>
      </c>
      <c r="I54" s="89">
        <f t="shared" si="13"/>
        <v>4196250</v>
      </c>
      <c r="J54" s="89">
        <f t="shared" si="14"/>
        <v>34196</v>
      </c>
      <c r="K54" s="142">
        <v>34196</v>
      </c>
      <c r="L54" s="142">
        <v>0</v>
      </c>
      <c r="M54" s="142"/>
      <c r="N54" s="142">
        <v>4162054</v>
      </c>
      <c r="O54" s="142"/>
      <c r="P54" s="142"/>
      <c r="Q54" s="142">
        <v>14084617</v>
      </c>
      <c r="R54" s="142"/>
      <c r="S54" s="142"/>
      <c r="T54" s="91">
        <v>18040310</v>
      </c>
      <c r="U54" s="79">
        <f t="shared" si="15"/>
        <v>0.008149180816204945</v>
      </c>
      <c r="V54" s="71">
        <f t="shared" si="22"/>
        <v>0</v>
      </c>
    </row>
    <row r="55" spans="1:22" ht="15.75">
      <c r="A55" s="59" t="s">
        <v>177</v>
      </c>
      <c r="B55" s="109" t="s">
        <v>209</v>
      </c>
      <c r="C55" s="89">
        <f t="shared" si="9"/>
        <v>1680010</v>
      </c>
      <c r="D55" s="142">
        <v>1532650</v>
      </c>
      <c r="E55" s="142">
        <v>147360</v>
      </c>
      <c r="F55" s="142">
        <v>0</v>
      </c>
      <c r="G55" s="142"/>
      <c r="H55" s="89">
        <f t="shared" si="12"/>
        <v>1680010</v>
      </c>
      <c r="I55" s="89">
        <f t="shared" si="13"/>
        <v>996554</v>
      </c>
      <c r="J55" s="89">
        <f t="shared" si="14"/>
        <v>85815</v>
      </c>
      <c r="K55" s="142">
        <v>85815</v>
      </c>
      <c r="L55" s="142">
        <v>0</v>
      </c>
      <c r="M55" s="142"/>
      <c r="N55" s="142">
        <v>910739</v>
      </c>
      <c r="O55" s="142"/>
      <c r="P55" s="142"/>
      <c r="Q55" s="142">
        <v>683456</v>
      </c>
      <c r="R55" s="142"/>
      <c r="S55" s="142"/>
      <c r="T55" s="91">
        <v>1298834</v>
      </c>
      <c r="U55" s="79">
        <f t="shared" si="15"/>
        <v>0.0861117410596917</v>
      </c>
      <c r="V55" s="71">
        <f t="shared" si="22"/>
        <v>0</v>
      </c>
    </row>
    <row r="56" spans="1:22" ht="15.75">
      <c r="A56" s="59" t="s">
        <v>197</v>
      </c>
      <c r="B56" s="109" t="s">
        <v>198</v>
      </c>
      <c r="C56" s="89">
        <f>SUM(D56:E56)</f>
        <v>1263973</v>
      </c>
      <c r="D56" s="142">
        <v>1068543</v>
      </c>
      <c r="E56" s="142">
        <v>195430</v>
      </c>
      <c r="F56" s="142">
        <v>0</v>
      </c>
      <c r="G56" s="142">
        <v>0</v>
      </c>
      <c r="H56" s="89">
        <f>I56+Q56+R56+S56</f>
        <v>1263973</v>
      </c>
      <c r="I56" s="89">
        <f>J56+N56+O56+P56</f>
        <v>832575</v>
      </c>
      <c r="J56" s="89">
        <f>SUM(K56:M56)</f>
        <v>23340</v>
      </c>
      <c r="K56" s="142">
        <v>23340</v>
      </c>
      <c r="L56" s="142">
        <v>0</v>
      </c>
      <c r="M56" s="142">
        <v>0</v>
      </c>
      <c r="N56" s="142">
        <v>809235</v>
      </c>
      <c r="O56" s="142">
        <v>0</v>
      </c>
      <c r="P56" s="142"/>
      <c r="Q56" s="142">
        <v>431398</v>
      </c>
      <c r="R56" s="142"/>
      <c r="S56" s="142"/>
      <c r="T56" s="91">
        <v>977302</v>
      </c>
      <c r="U56" s="79">
        <f>J56/I56</f>
        <v>0.02803351049455004</v>
      </c>
      <c r="V56" s="71">
        <f>C56-F56-G56-H56</f>
        <v>0</v>
      </c>
    </row>
    <row r="57" spans="1:22" s="80" customFormat="1" ht="24" customHeight="1">
      <c r="A57" s="93" t="s">
        <v>23</v>
      </c>
      <c r="B57" s="94" t="s">
        <v>167</v>
      </c>
      <c r="C57" s="89">
        <f aca="true" t="shared" si="23" ref="C57:C68">SUM(D57:E57)</f>
        <v>12233928</v>
      </c>
      <c r="D57" s="95">
        <f>SUM(D58:D61)</f>
        <v>7788891</v>
      </c>
      <c r="E57" s="95">
        <f>SUM(E58:E61)</f>
        <v>4445037</v>
      </c>
      <c r="F57" s="95">
        <f>SUM(F58:F61)</f>
        <v>0</v>
      </c>
      <c r="G57" s="95">
        <f>SUM(G58:G61)</f>
        <v>0</v>
      </c>
      <c r="H57" s="89">
        <f t="shared" si="12"/>
        <v>12233928</v>
      </c>
      <c r="I57" s="89">
        <f t="shared" si="13"/>
        <v>8367677</v>
      </c>
      <c r="J57" s="89">
        <f t="shared" si="14"/>
        <v>555981</v>
      </c>
      <c r="K57" s="95">
        <f aca="true" t="shared" si="24" ref="K57:S57">SUM(K58:K61)</f>
        <v>349528</v>
      </c>
      <c r="L57" s="95">
        <f t="shared" si="24"/>
        <v>206453</v>
      </c>
      <c r="M57" s="95">
        <f t="shared" si="24"/>
        <v>0</v>
      </c>
      <c r="N57" s="95">
        <f t="shared" si="24"/>
        <v>7811696</v>
      </c>
      <c r="O57" s="95">
        <f t="shared" si="24"/>
        <v>0</v>
      </c>
      <c r="P57" s="95">
        <f t="shared" si="24"/>
        <v>0</v>
      </c>
      <c r="Q57" s="95">
        <f t="shared" si="24"/>
        <v>3866251</v>
      </c>
      <c r="R57" s="95">
        <f t="shared" si="24"/>
        <v>0</v>
      </c>
      <c r="S57" s="95">
        <f t="shared" si="24"/>
        <v>0</v>
      </c>
      <c r="T57" s="92">
        <f t="shared" si="17"/>
        <v>11677947</v>
      </c>
      <c r="U57" s="96">
        <f t="shared" si="15"/>
        <v>0.06644388878777228</v>
      </c>
      <c r="V57" s="97">
        <f t="shared" si="22"/>
        <v>0</v>
      </c>
    </row>
    <row r="58" spans="1:22" ht="15.75">
      <c r="A58" s="59" t="s">
        <v>133</v>
      </c>
      <c r="B58" s="109" t="s">
        <v>178</v>
      </c>
      <c r="C58" s="89">
        <f t="shared" si="23"/>
        <v>1319086</v>
      </c>
      <c r="D58" s="142">
        <v>917280</v>
      </c>
      <c r="E58" s="142">
        <v>401806</v>
      </c>
      <c r="F58" s="142">
        <v>0</v>
      </c>
      <c r="G58" s="142">
        <v>0</v>
      </c>
      <c r="H58" s="89">
        <f t="shared" si="12"/>
        <v>1319086</v>
      </c>
      <c r="I58" s="89">
        <f t="shared" si="13"/>
        <v>401807</v>
      </c>
      <c r="J58" s="89">
        <f t="shared" si="14"/>
        <v>329328</v>
      </c>
      <c r="K58" s="142">
        <v>122875</v>
      </c>
      <c r="L58" s="142">
        <v>206453</v>
      </c>
      <c r="M58" s="142">
        <v>0</v>
      </c>
      <c r="N58" s="142">
        <v>72479</v>
      </c>
      <c r="O58" s="142"/>
      <c r="P58" s="142">
        <v>0</v>
      </c>
      <c r="Q58" s="142">
        <v>917279</v>
      </c>
      <c r="R58" s="142"/>
      <c r="S58" s="142"/>
      <c r="T58" s="91">
        <f t="shared" si="17"/>
        <v>989758</v>
      </c>
      <c r="U58" s="79">
        <f t="shared" si="15"/>
        <v>0.8196173784926594</v>
      </c>
      <c r="V58" s="71">
        <f t="shared" si="22"/>
        <v>0</v>
      </c>
    </row>
    <row r="59" spans="1:22" ht="15.75">
      <c r="A59" s="59" t="s">
        <v>134</v>
      </c>
      <c r="B59" s="109" t="s">
        <v>179</v>
      </c>
      <c r="C59" s="89">
        <f t="shared" si="23"/>
        <v>5602454</v>
      </c>
      <c r="D59" s="142">
        <v>4558839</v>
      </c>
      <c r="E59" s="142">
        <v>1043615</v>
      </c>
      <c r="F59" s="142">
        <v>0</v>
      </c>
      <c r="G59" s="142">
        <v>0</v>
      </c>
      <c r="H59" s="89">
        <f t="shared" si="12"/>
        <v>5602454</v>
      </c>
      <c r="I59" s="89">
        <f t="shared" si="13"/>
        <v>3896449</v>
      </c>
      <c r="J59" s="89">
        <f t="shared" si="14"/>
        <v>37502</v>
      </c>
      <c r="K59" s="142">
        <v>37502</v>
      </c>
      <c r="L59" s="142">
        <v>0</v>
      </c>
      <c r="M59" s="142">
        <v>0</v>
      </c>
      <c r="N59" s="142">
        <v>3858947</v>
      </c>
      <c r="O59" s="142">
        <v>0</v>
      </c>
      <c r="P59" s="142">
        <v>0</v>
      </c>
      <c r="Q59" s="142">
        <v>1706005</v>
      </c>
      <c r="R59" s="142"/>
      <c r="S59" s="142"/>
      <c r="T59" s="91">
        <f t="shared" si="17"/>
        <v>5564952</v>
      </c>
      <c r="U59" s="79">
        <f t="shared" si="15"/>
        <v>0.009624660812960723</v>
      </c>
      <c r="V59" s="71">
        <f t="shared" si="22"/>
        <v>0</v>
      </c>
    </row>
    <row r="60" spans="1:22" ht="15.75">
      <c r="A60" s="59" t="s">
        <v>182</v>
      </c>
      <c r="B60" s="109" t="s">
        <v>180</v>
      </c>
      <c r="C60" s="89">
        <f t="shared" si="23"/>
        <v>2727551</v>
      </c>
      <c r="D60" s="142">
        <v>1624092</v>
      </c>
      <c r="E60" s="142">
        <v>1103459</v>
      </c>
      <c r="F60" s="142">
        <v>0</v>
      </c>
      <c r="G60" s="142">
        <v>0</v>
      </c>
      <c r="H60" s="89">
        <f t="shared" si="12"/>
        <v>2727551</v>
      </c>
      <c r="I60" s="89">
        <f t="shared" si="13"/>
        <v>1816629</v>
      </c>
      <c r="J60" s="89">
        <f t="shared" si="14"/>
        <v>115935</v>
      </c>
      <c r="K60" s="142">
        <v>115935</v>
      </c>
      <c r="L60" s="142">
        <v>0</v>
      </c>
      <c r="M60" s="142">
        <v>0</v>
      </c>
      <c r="N60" s="142">
        <v>1700694</v>
      </c>
      <c r="O60" s="142">
        <v>0</v>
      </c>
      <c r="P60" s="142">
        <v>0</v>
      </c>
      <c r="Q60" s="142">
        <v>910922</v>
      </c>
      <c r="R60" s="142"/>
      <c r="S60" s="142"/>
      <c r="T60" s="91">
        <f t="shared" si="17"/>
        <v>2611616</v>
      </c>
      <c r="U60" s="79">
        <f t="shared" si="15"/>
        <v>0.06381875440720147</v>
      </c>
      <c r="V60" s="71">
        <f t="shared" si="22"/>
        <v>0</v>
      </c>
    </row>
    <row r="61" spans="1:22" ht="15.75">
      <c r="A61" s="59" t="s">
        <v>183</v>
      </c>
      <c r="B61" s="109" t="s">
        <v>181</v>
      </c>
      <c r="C61" s="89">
        <f t="shared" si="23"/>
        <v>2584837</v>
      </c>
      <c r="D61" s="142">
        <v>688680</v>
      </c>
      <c r="E61" s="142">
        <v>1896157</v>
      </c>
      <c r="F61" s="142">
        <v>0</v>
      </c>
      <c r="G61" s="142">
        <v>0</v>
      </c>
      <c r="H61" s="89">
        <f t="shared" si="12"/>
        <v>2584837</v>
      </c>
      <c r="I61" s="89">
        <f t="shared" si="13"/>
        <v>2252792</v>
      </c>
      <c r="J61" s="89">
        <f t="shared" si="14"/>
        <v>73216</v>
      </c>
      <c r="K61" s="142">
        <v>73216</v>
      </c>
      <c r="L61" s="142">
        <v>0</v>
      </c>
      <c r="M61" s="142">
        <v>0</v>
      </c>
      <c r="N61" s="142">
        <v>2179576</v>
      </c>
      <c r="O61" s="142">
        <v>0</v>
      </c>
      <c r="P61" s="142">
        <v>0</v>
      </c>
      <c r="Q61" s="142">
        <v>332045</v>
      </c>
      <c r="R61" s="142"/>
      <c r="S61" s="142"/>
      <c r="T61" s="91">
        <f t="shared" si="17"/>
        <v>2511621</v>
      </c>
      <c r="U61" s="79">
        <f t="shared" si="15"/>
        <v>0.032500115412341664</v>
      </c>
      <c r="V61" s="71">
        <f t="shared" si="22"/>
        <v>0</v>
      </c>
    </row>
    <row r="62" spans="1:22" s="80" customFormat="1" ht="23.25" customHeight="1">
      <c r="A62" s="93" t="s">
        <v>24</v>
      </c>
      <c r="B62" s="94" t="s">
        <v>163</v>
      </c>
      <c r="C62" s="89">
        <f>SUM(C63:C64)</f>
        <v>267105</v>
      </c>
      <c r="D62" s="89">
        <f aca="true" t="shared" si="25" ref="D62:S62">SUM(D63:D64)</f>
        <v>217775</v>
      </c>
      <c r="E62" s="89">
        <f t="shared" si="25"/>
        <v>49330</v>
      </c>
      <c r="F62" s="89">
        <f t="shared" si="25"/>
        <v>500</v>
      </c>
      <c r="G62" s="89">
        <f t="shared" si="25"/>
        <v>0</v>
      </c>
      <c r="H62" s="89">
        <f t="shared" si="25"/>
        <v>266605</v>
      </c>
      <c r="I62" s="89">
        <f t="shared" si="25"/>
        <v>159330</v>
      </c>
      <c r="J62" s="89">
        <f t="shared" si="25"/>
        <v>19530</v>
      </c>
      <c r="K62" s="89">
        <f t="shared" si="25"/>
        <v>19530</v>
      </c>
      <c r="L62" s="89">
        <f t="shared" si="25"/>
        <v>0</v>
      </c>
      <c r="M62" s="89">
        <f t="shared" si="25"/>
        <v>0</v>
      </c>
      <c r="N62" s="89">
        <f t="shared" si="25"/>
        <v>139800</v>
      </c>
      <c r="O62" s="89">
        <f t="shared" si="25"/>
        <v>0</v>
      </c>
      <c r="P62" s="89">
        <f t="shared" si="25"/>
        <v>0</v>
      </c>
      <c r="Q62" s="89">
        <f t="shared" si="25"/>
        <v>107275</v>
      </c>
      <c r="R62" s="89">
        <f t="shared" si="25"/>
        <v>0</v>
      </c>
      <c r="S62" s="89">
        <f t="shared" si="25"/>
        <v>0</v>
      </c>
      <c r="T62" s="92">
        <f t="shared" si="17"/>
        <v>247075</v>
      </c>
      <c r="U62" s="96">
        <f t="shared" si="15"/>
        <v>0.1225757861043118</v>
      </c>
      <c r="V62" s="97">
        <f t="shared" si="22"/>
        <v>0</v>
      </c>
    </row>
    <row r="63" spans="1:22" ht="15.75">
      <c r="A63" s="59" t="s">
        <v>135</v>
      </c>
      <c r="B63" s="108" t="s">
        <v>172</v>
      </c>
      <c r="C63" s="89">
        <f t="shared" si="23"/>
        <v>56105</v>
      </c>
      <c r="D63" s="138">
        <v>49375</v>
      </c>
      <c r="E63" s="138">
        <v>6730</v>
      </c>
      <c r="F63" s="138"/>
      <c r="G63" s="138"/>
      <c r="H63" s="89">
        <f t="shared" si="12"/>
        <v>56105</v>
      </c>
      <c r="I63" s="89">
        <f t="shared" si="13"/>
        <v>29530</v>
      </c>
      <c r="J63" s="89">
        <f t="shared" si="14"/>
        <v>10830</v>
      </c>
      <c r="K63" s="138">
        <v>10830</v>
      </c>
      <c r="L63" s="138"/>
      <c r="M63" s="138"/>
      <c r="N63" s="138">
        <v>18700</v>
      </c>
      <c r="O63" s="138"/>
      <c r="P63" s="138"/>
      <c r="Q63" s="138">
        <v>26575</v>
      </c>
      <c r="R63" s="138"/>
      <c r="S63" s="138"/>
      <c r="T63" s="91">
        <f t="shared" si="17"/>
        <v>45275</v>
      </c>
      <c r="U63" s="79">
        <f t="shared" si="15"/>
        <v>0.3667456823569252</v>
      </c>
      <c r="V63" s="71">
        <f t="shared" si="22"/>
        <v>0</v>
      </c>
    </row>
    <row r="64" spans="1:22" ht="15.75">
      <c r="A64" s="59" t="s">
        <v>136</v>
      </c>
      <c r="B64" s="108" t="s">
        <v>170</v>
      </c>
      <c r="C64" s="89">
        <f t="shared" si="23"/>
        <v>211000</v>
      </c>
      <c r="D64" s="138">
        <v>168400</v>
      </c>
      <c r="E64" s="138">
        <v>42600</v>
      </c>
      <c r="F64" s="138">
        <v>500</v>
      </c>
      <c r="G64" s="138"/>
      <c r="H64" s="89">
        <f t="shared" si="12"/>
        <v>210500</v>
      </c>
      <c r="I64" s="89">
        <f t="shared" si="13"/>
        <v>129800</v>
      </c>
      <c r="J64" s="89">
        <f t="shared" si="14"/>
        <v>8700</v>
      </c>
      <c r="K64" s="138">
        <v>8700</v>
      </c>
      <c r="L64" s="138"/>
      <c r="M64" s="138"/>
      <c r="N64" s="138">
        <v>121100</v>
      </c>
      <c r="O64" s="138"/>
      <c r="P64" s="138"/>
      <c r="Q64" s="138">
        <v>80700</v>
      </c>
      <c r="R64" s="138"/>
      <c r="S64" s="138"/>
      <c r="T64" s="91">
        <f t="shared" si="17"/>
        <v>201800</v>
      </c>
      <c r="U64" s="79">
        <f t="shared" si="15"/>
        <v>0.06702619414483821</v>
      </c>
      <c r="V64" s="71">
        <f t="shared" si="22"/>
        <v>0</v>
      </c>
    </row>
    <row r="65" spans="1:22" s="80" customFormat="1" ht="24" customHeight="1">
      <c r="A65" s="93" t="s">
        <v>25</v>
      </c>
      <c r="B65" s="94" t="s">
        <v>164</v>
      </c>
      <c r="C65" s="89">
        <f>SUM(C66:C68)</f>
        <v>780272</v>
      </c>
      <c r="D65" s="89">
        <f aca="true" t="shared" si="26" ref="D65:S65">SUM(D66:D68)</f>
        <v>730943</v>
      </c>
      <c r="E65" s="89">
        <f t="shared" si="26"/>
        <v>49329</v>
      </c>
      <c r="F65" s="89">
        <f t="shared" si="26"/>
        <v>700</v>
      </c>
      <c r="G65" s="89">
        <f t="shared" si="26"/>
        <v>0</v>
      </c>
      <c r="H65" s="89">
        <f t="shared" si="26"/>
        <v>779572</v>
      </c>
      <c r="I65" s="89">
        <f t="shared" si="26"/>
        <v>62489</v>
      </c>
      <c r="J65" s="89">
        <f t="shared" si="26"/>
        <v>47079</v>
      </c>
      <c r="K65" s="89">
        <f t="shared" si="26"/>
        <v>47079</v>
      </c>
      <c r="L65" s="89">
        <f t="shared" si="26"/>
        <v>0</v>
      </c>
      <c r="M65" s="89">
        <f t="shared" si="26"/>
        <v>0</v>
      </c>
      <c r="N65" s="89">
        <f t="shared" si="26"/>
        <v>15410</v>
      </c>
      <c r="O65" s="89">
        <f t="shared" si="26"/>
        <v>0</v>
      </c>
      <c r="P65" s="89">
        <f t="shared" si="26"/>
        <v>0</v>
      </c>
      <c r="Q65" s="89">
        <f t="shared" si="26"/>
        <v>717083</v>
      </c>
      <c r="R65" s="89">
        <f t="shared" si="26"/>
        <v>0</v>
      </c>
      <c r="S65" s="89">
        <f t="shared" si="26"/>
        <v>0</v>
      </c>
      <c r="T65" s="92">
        <f t="shared" si="17"/>
        <v>732493</v>
      </c>
      <c r="U65" s="96">
        <f t="shared" si="15"/>
        <v>0.753396597801213</v>
      </c>
      <c r="V65" s="97">
        <f t="shared" si="22"/>
        <v>0</v>
      </c>
    </row>
    <row r="66" spans="1:22" ht="15.75">
      <c r="A66" s="110" t="s">
        <v>137</v>
      </c>
      <c r="B66" s="111" t="s">
        <v>169</v>
      </c>
      <c r="C66" s="89">
        <f t="shared" si="23"/>
        <v>92640</v>
      </c>
      <c r="D66" s="115">
        <v>92640</v>
      </c>
      <c r="E66" s="115">
        <v>0</v>
      </c>
      <c r="F66" s="115">
        <v>700</v>
      </c>
      <c r="G66" s="115"/>
      <c r="H66" s="89">
        <f t="shared" si="12"/>
        <v>91940</v>
      </c>
      <c r="I66" s="89">
        <f t="shared" si="13"/>
        <v>8590</v>
      </c>
      <c r="J66" s="89">
        <f t="shared" si="14"/>
        <v>0</v>
      </c>
      <c r="K66" s="115"/>
      <c r="L66" s="115"/>
      <c r="M66" s="115"/>
      <c r="N66" s="115">
        <v>8590</v>
      </c>
      <c r="O66" s="115"/>
      <c r="P66" s="115"/>
      <c r="Q66" s="115">
        <v>83350</v>
      </c>
      <c r="R66" s="115"/>
      <c r="S66" s="115"/>
      <c r="T66" s="91">
        <f t="shared" si="17"/>
        <v>91940</v>
      </c>
      <c r="U66" s="79">
        <f t="shared" si="15"/>
        <v>0</v>
      </c>
      <c r="V66" s="71">
        <f t="shared" si="22"/>
        <v>0</v>
      </c>
    </row>
    <row r="67" spans="1:22" ht="15.75">
      <c r="A67" s="110" t="s">
        <v>138</v>
      </c>
      <c r="B67" s="111" t="s">
        <v>142</v>
      </c>
      <c r="C67" s="89">
        <f t="shared" si="23"/>
        <v>443998</v>
      </c>
      <c r="D67" s="115">
        <v>415438</v>
      </c>
      <c r="E67" s="115">
        <v>28560</v>
      </c>
      <c r="F67" s="115"/>
      <c r="G67" s="115"/>
      <c r="H67" s="89">
        <f t="shared" si="12"/>
        <v>443998</v>
      </c>
      <c r="I67" s="89">
        <f t="shared" si="13"/>
        <v>32785</v>
      </c>
      <c r="J67" s="89">
        <f t="shared" si="14"/>
        <v>28760</v>
      </c>
      <c r="K67" s="115">
        <v>28760</v>
      </c>
      <c r="L67" s="115"/>
      <c r="M67" s="115"/>
      <c r="N67" s="115">
        <v>4025</v>
      </c>
      <c r="O67" s="115"/>
      <c r="P67" s="115"/>
      <c r="Q67" s="115">
        <v>411213</v>
      </c>
      <c r="R67" s="115"/>
      <c r="S67" s="115"/>
      <c r="T67" s="91">
        <f t="shared" si="17"/>
        <v>415238</v>
      </c>
      <c r="U67" s="79">
        <f t="shared" si="15"/>
        <v>0.8772304407503432</v>
      </c>
      <c r="V67" s="71">
        <f t="shared" si="22"/>
        <v>0</v>
      </c>
    </row>
    <row r="68" spans="1:22" ht="15.75">
      <c r="A68" s="110" t="s">
        <v>211</v>
      </c>
      <c r="B68" s="111" t="s">
        <v>210</v>
      </c>
      <c r="C68" s="89">
        <f t="shared" si="23"/>
        <v>243634</v>
      </c>
      <c r="D68" s="115">
        <v>222865</v>
      </c>
      <c r="E68" s="115">
        <v>20769</v>
      </c>
      <c r="F68" s="115"/>
      <c r="G68" s="115"/>
      <c r="H68" s="89">
        <f t="shared" si="12"/>
        <v>243634</v>
      </c>
      <c r="I68" s="89">
        <f t="shared" si="13"/>
        <v>21114</v>
      </c>
      <c r="J68" s="89">
        <f t="shared" si="14"/>
        <v>18319</v>
      </c>
      <c r="K68" s="115">
        <v>18319</v>
      </c>
      <c r="L68" s="115"/>
      <c r="M68" s="115"/>
      <c r="N68" s="115">
        <v>2795</v>
      </c>
      <c r="O68" s="115"/>
      <c r="P68" s="115"/>
      <c r="Q68" s="115">
        <v>222520</v>
      </c>
      <c r="R68" s="115"/>
      <c r="S68" s="115"/>
      <c r="T68" s="91">
        <f t="shared" si="17"/>
        <v>225315</v>
      </c>
      <c r="U68" s="79">
        <f t="shared" si="15"/>
        <v>0.8676233778535569</v>
      </c>
      <c r="V68" s="71">
        <f t="shared" si="22"/>
        <v>0</v>
      </c>
    </row>
    <row r="69" spans="1:21" ht="30" customHeight="1">
      <c r="A69" s="174" t="s">
        <v>213</v>
      </c>
      <c r="B69" s="174"/>
      <c r="C69" s="174"/>
      <c r="D69" s="174"/>
      <c r="E69" s="174"/>
      <c r="F69" s="174"/>
      <c r="G69" s="174"/>
      <c r="H69" s="174"/>
      <c r="I69" s="4"/>
      <c r="J69" s="4"/>
      <c r="K69" s="4"/>
      <c r="L69" s="4"/>
      <c r="M69" s="4"/>
      <c r="N69" s="176" t="s">
        <v>216</v>
      </c>
      <c r="O69" s="176"/>
      <c r="P69" s="176"/>
      <c r="Q69" s="176"/>
      <c r="R69" s="176"/>
      <c r="S69" s="176"/>
      <c r="T69" s="176"/>
      <c r="U69" s="177"/>
    </row>
    <row r="70" spans="1:21" ht="33" customHeight="1">
      <c r="A70" s="175"/>
      <c r="B70" s="175"/>
      <c r="C70" s="175"/>
      <c r="D70" s="175"/>
      <c r="E70" s="175"/>
      <c r="F70" s="175"/>
      <c r="G70" s="175"/>
      <c r="H70" s="175"/>
      <c r="I70" s="9"/>
      <c r="J70" s="9"/>
      <c r="K70" s="9"/>
      <c r="L70" s="9"/>
      <c r="N70" s="177"/>
      <c r="O70" s="177"/>
      <c r="P70" s="177"/>
      <c r="Q70" s="177"/>
      <c r="R70" s="177"/>
      <c r="S70" s="177"/>
      <c r="T70" s="177"/>
      <c r="U70" s="177"/>
    </row>
    <row r="71" spans="1:21" ht="81" customHeight="1">
      <c r="A71" s="243" t="s">
        <v>190</v>
      </c>
      <c r="B71" s="243"/>
      <c r="C71" s="243"/>
      <c r="D71" s="243"/>
      <c r="E71" s="243"/>
      <c r="F71" s="243"/>
      <c r="G71" s="243"/>
      <c r="H71" s="243"/>
      <c r="I71" s="9"/>
      <c r="J71" s="9"/>
      <c r="K71" s="9"/>
      <c r="L71" s="9"/>
      <c r="N71" s="243" t="s">
        <v>191</v>
      </c>
      <c r="O71" s="243"/>
      <c r="P71" s="243"/>
      <c r="Q71" s="243"/>
      <c r="R71" s="243"/>
      <c r="S71" s="243"/>
      <c r="T71" s="243"/>
      <c r="U71" s="243"/>
    </row>
  </sheetData>
  <sheetProtection/>
  <mergeCells count="32">
    <mergeCell ref="A71:H71"/>
    <mergeCell ref="N71:U71"/>
    <mergeCell ref="H3:H7"/>
    <mergeCell ref="Q4:Q7"/>
    <mergeCell ref="R4:R7"/>
    <mergeCell ref="S4:S7"/>
    <mergeCell ref="A3:A7"/>
    <mergeCell ref="D3:E3"/>
    <mergeCell ref="F3:F7"/>
    <mergeCell ref="G3:G7"/>
    <mergeCell ref="P1:U1"/>
    <mergeCell ref="C3:C7"/>
    <mergeCell ref="J5:J7"/>
    <mergeCell ref="K5:M6"/>
    <mergeCell ref="J4:P4"/>
    <mergeCell ref="T3:T7"/>
    <mergeCell ref="A1:C1"/>
    <mergeCell ref="P2:U2"/>
    <mergeCell ref="D1:O1"/>
    <mergeCell ref="E4:E7"/>
    <mergeCell ref="I3:S3"/>
    <mergeCell ref="N5:N7"/>
    <mergeCell ref="I4:I7"/>
    <mergeCell ref="B3:B7"/>
    <mergeCell ref="U3:U7"/>
    <mergeCell ref="D4:D7"/>
    <mergeCell ref="A9:B9"/>
    <mergeCell ref="O5:O7"/>
    <mergeCell ref="A69:H70"/>
    <mergeCell ref="N69:U70"/>
    <mergeCell ref="A8:B8"/>
    <mergeCell ref="P5:P7"/>
  </mergeCells>
  <printOptions/>
  <pageMargins left="0" right="0" top="0.1968503937007874" bottom="0.1968503937007874" header="0.1968503937007874" footer="0.1968503937007874"/>
  <pageSetup horizontalDpi="600" verticalDpi="600" orientation="landscape" paperSize="9" scale="9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</sheetPr>
  <dimension ref="A1:W23"/>
  <sheetViews>
    <sheetView view="pageBreakPreview" zoomScaleSheetLayoutView="100" zoomScalePageLayoutView="0" workbookViewId="0" topLeftCell="A1">
      <selection activeCell="F1" sqref="F1:P1"/>
    </sheetView>
  </sheetViews>
  <sheetFormatPr defaultColWidth="9.00390625" defaultRowHeight="15.75"/>
  <cols>
    <col min="1" max="1" width="3.50390625" style="39" customWidth="1"/>
    <col min="2" max="2" width="15.875" style="39" customWidth="1"/>
    <col min="3" max="3" width="6.875" style="39" customWidth="1"/>
    <col min="4" max="4" width="5.50390625" style="39" customWidth="1"/>
    <col min="5" max="5" width="9.375" style="39" customWidth="1"/>
    <col min="6" max="6" width="5.00390625" style="39" customWidth="1"/>
    <col min="7" max="7" width="4.50390625" style="39" customWidth="1"/>
    <col min="8" max="8" width="5.875" style="39" customWidth="1"/>
    <col min="9" max="9" width="5.375" style="39" customWidth="1"/>
    <col min="10" max="10" width="6.375" style="39" customWidth="1"/>
    <col min="11" max="11" width="6.50390625" style="39" customWidth="1"/>
    <col min="12" max="13" width="6.25390625" style="58" customWidth="1"/>
    <col min="14" max="14" width="7.125" style="58" customWidth="1"/>
    <col min="15" max="16" width="5.375" style="58" customWidth="1"/>
    <col min="17" max="17" width="5.875" style="58" customWidth="1"/>
    <col min="18" max="18" width="7.125" style="58" customWidth="1"/>
    <col min="19" max="19" width="5.875" style="58" customWidth="1"/>
    <col min="20" max="20" width="5.625" style="58" customWidth="1"/>
    <col min="21" max="21" width="5.875" style="58" customWidth="1"/>
    <col min="22" max="22" width="7.00390625" style="58" customWidth="1"/>
    <col min="23" max="16384" width="9.00390625" style="39" customWidth="1"/>
  </cols>
  <sheetData>
    <row r="1" spans="1:23" ht="66.75" customHeight="1">
      <c r="A1" s="232" t="s">
        <v>118</v>
      </c>
      <c r="B1" s="232"/>
      <c r="C1" s="232"/>
      <c r="D1" s="232"/>
      <c r="E1" s="232"/>
      <c r="F1" s="221" t="s">
        <v>92</v>
      </c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19" t="s">
        <v>114</v>
      </c>
      <c r="R1" s="219"/>
      <c r="S1" s="219"/>
      <c r="T1" s="219"/>
      <c r="U1" s="219"/>
      <c r="V1" s="219"/>
      <c r="W1" s="60"/>
    </row>
    <row r="2" spans="1:22" s="48" customFormat="1" ht="18.75" customHeight="1">
      <c r="A2" s="42"/>
      <c r="B2" s="43"/>
      <c r="C2" s="43"/>
      <c r="D2" s="43"/>
      <c r="E2" s="39"/>
      <c r="F2" s="39"/>
      <c r="G2" s="39"/>
      <c r="H2" s="39"/>
      <c r="I2" s="39"/>
      <c r="J2" s="39"/>
      <c r="K2" s="44"/>
      <c r="L2" s="47"/>
      <c r="M2" s="46">
        <f>COUNTBLANK(E9:V22)</f>
        <v>252</v>
      </c>
      <c r="N2" s="61">
        <f>COUNTA(E11:V11)</f>
        <v>0</v>
      </c>
      <c r="O2" s="46">
        <f>M2+N2</f>
        <v>252</v>
      </c>
      <c r="P2" s="46"/>
      <c r="Q2" s="61"/>
      <c r="R2" s="269" t="s">
        <v>90</v>
      </c>
      <c r="S2" s="269"/>
      <c r="T2" s="269"/>
      <c r="U2" s="269"/>
      <c r="V2" s="269"/>
    </row>
    <row r="3" spans="1:22" s="49" customFormat="1" ht="15.75" customHeight="1">
      <c r="A3" s="207" t="s">
        <v>19</v>
      </c>
      <c r="B3" s="207"/>
      <c r="C3" s="227" t="s">
        <v>119</v>
      </c>
      <c r="D3" s="222" t="s">
        <v>100</v>
      </c>
      <c r="E3" s="217" t="s">
        <v>60</v>
      </c>
      <c r="F3" s="218"/>
      <c r="G3" s="264" t="s">
        <v>34</v>
      </c>
      <c r="H3" s="208" t="s">
        <v>65</v>
      </c>
      <c r="I3" s="268" t="s">
        <v>35</v>
      </c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12" t="s">
        <v>77</v>
      </c>
      <c r="V3" s="222" t="s">
        <v>82</v>
      </c>
    </row>
    <row r="4" spans="1:22" s="48" customFormat="1" ht="15.75" customHeight="1">
      <c r="A4" s="207"/>
      <c r="B4" s="207"/>
      <c r="C4" s="228"/>
      <c r="D4" s="222"/>
      <c r="E4" s="224" t="s">
        <v>102</v>
      </c>
      <c r="F4" s="224" t="s">
        <v>59</v>
      </c>
      <c r="G4" s="265"/>
      <c r="H4" s="208"/>
      <c r="I4" s="208" t="s">
        <v>35</v>
      </c>
      <c r="J4" s="222" t="s">
        <v>36</v>
      </c>
      <c r="K4" s="222"/>
      <c r="L4" s="222"/>
      <c r="M4" s="222"/>
      <c r="N4" s="222"/>
      <c r="O4" s="222"/>
      <c r="P4" s="222"/>
      <c r="Q4" s="222"/>
      <c r="R4" s="210" t="s">
        <v>104</v>
      </c>
      <c r="S4" s="210" t="s">
        <v>112</v>
      </c>
      <c r="T4" s="210" t="s">
        <v>64</v>
      </c>
      <c r="U4" s="212"/>
      <c r="V4" s="222"/>
    </row>
    <row r="5" spans="1:22" s="48" customFormat="1" ht="15.75" customHeight="1">
      <c r="A5" s="207"/>
      <c r="B5" s="207"/>
      <c r="C5" s="228"/>
      <c r="D5" s="222"/>
      <c r="E5" s="225"/>
      <c r="F5" s="225"/>
      <c r="G5" s="265"/>
      <c r="H5" s="208"/>
      <c r="I5" s="208"/>
      <c r="J5" s="208" t="s">
        <v>58</v>
      </c>
      <c r="K5" s="222" t="s">
        <v>60</v>
      </c>
      <c r="L5" s="222"/>
      <c r="M5" s="222"/>
      <c r="N5" s="222"/>
      <c r="O5" s="222"/>
      <c r="P5" s="222"/>
      <c r="Q5" s="222"/>
      <c r="R5" s="223"/>
      <c r="S5" s="223"/>
      <c r="T5" s="223"/>
      <c r="U5" s="212"/>
      <c r="V5" s="222"/>
    </row>
    <row r="6" spans="1:22" s="48" customFormat="1" ht="15.75" customHeight="1">
      <c r="A6" s="207"/>
      <c r="B6" s="207"/>
      <c r="C6" s="228"/>
      <c r="D6" s="222"/>
      <c r="E6" s="225"/>
      <c r="F6" s="225"/>
      <c r="G6" s="265"/>
      <c r="H6" s="208"/>
      <c r="I6" s="208"/>
      <c r="J6" s="208"/>
      <c r="K6" s="208" t="s">
        <v>72</v>
      </c>
      <c r="L6" s="222" t="s">
        <v>60</v>
      </c>
      <c r="M6" s="222"/>
      <c r="N6" s="222"/>
      <c r="O6" s="208" t="s">
        <v>40</v>
      </c>
      <c r="P6" s="210" t="s">
        <v>111</v>
      </c>
      <c r="Q6" s="208" t="s">
        <v>43</v>
      </c>
      <c r="R6" s="223"/>
      <c r="S6" s="223"/>
      <c r="T6" s="223"/>
      <c r="U6" s="212"/>
      <c r="V6" s="222"/>
    </row>
    <row r="7" spans="1:22" ht="51" customHeight="1">
      <c r="A7" s="207"/>
      <c r="B7" s="207"/>
      <c r="C7" s="229"/>
      <c r="D7" s="222"/>
      <c r="E7" s="226"/>
      <c r="F7" s="226"/>
      <c r="G7" s="266"/>
      <c r="H7" s="208"/>
      <c r="I7" s="208"/>
      <c r="J7" s="208"/>
      <c r="K7" s="208"/>
      <c r="L7" s="40" t="s">
        <v>37</v>
      </c>
      <c r="M7" s="40" t="s">
        <v>38</v>
      </c>
      <c r="N7" s="40" t="s">
        <v>120</v>
      </c>
      <c r="O7" s="208"/>
      <c r="P7" s="211"/>
      <c r="Q7" s="208"/>
      <c r="R7" s="211"/>
      <c r="S7" s="211"/>
      <c r="T7" s="211"/>
      <c r="U7" s="212"/>
      <c r="V7" s="222"/>
    </row>
    <row r="8" spans="1:22" ht="15.75">
      <c r="A8" s="267" t="s">
        <v>3</v>
      </c>
      <c r="B8" s="267"/>
      <c r="C8" s="40" t="s">
        <v>12</v>
      </c>
      <c r="D8" s="40" t="s">
        <v>13</v>
      </c>
      <c r="E8" s="40" t="s">
        <v>18</v>
      </c>
      <c r="F8" s="40" t="s">
        <v>20</v>
      </c>
      <c r="G8" s="40" t="s">
        <v>21</v>
      </c>
      <c r="H8" s="40" t="s">
        <v>22</v>
      </c>
      <c r="I8" s="40" t="s">
        <v>23</v>
      </c>
      <c r="J8" s="40" t="s">
        <v>24</v>
      </c>
      <c r="K8" s="40" t="s">
        <v>25</v>
      </c>
      <c r="L8" s="40" t="s">
        <v>27</v>
      </c>
      <c r="M8" s="40" t="s">
        <v>28</v>
      </c>
      <c r="N8" s="40" t="s">
        <v>78</v>
      </c>
      <c r="O8" s="40" t="s">
        <v>75</v>
      </c>
      <c r="P8" s="40" t="s">
        <v>79</v>
      </c>
      <c r="Q8" s="40" t="s">
        <v>80</v>
      </c>
      <c r="R8" s="40" t="s">
        <v>81</v>
      </c>
      <c r="S8" s="40" t="s">
        <v>85</v>
      </c>
      <c r="T8" s="40" t="s">
        <v>97</v>
      </c>
      <c r="U8" s="40" t="s">
        <v>99</v>
      </c>
      <c r="V8" s="40" t="s">
        <v>113</v>
      </c>
    </row>
    <row r="9" spans="1:22" ht="15.75">
      <c r="A9" s="267" t="s">
        <v>10</v>
      </c>
      <c r="B9" s="267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</row>
    <row r="10" spans="1:22" ht="15.75">
      <c r="A10" s="62" t="s">
        <v>0</v>
      </c>
      <c r="B10" s="63" t="s">
        <v>26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</row>
    <row r="11" spans="1:22" ht="15.75">
      <c r="A11" s="37" t="s">
        <v>12</v>
      </c>
      <c r="B11" s="38" t="s">
        <v>6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</row>
    <row r="12" spans="1:22" ht="15.75">
      <c r="A12" s="37" t="s">
        <v>13</v>
      </c>
      <c r="B12" s="38" t="s">
        <v>6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</row>
    <row r="13" spans="1:22" ht="15.75">
      <c r="A13" s="37" t="s">
        <v>9</v>
      </c>
      <c r="B13" s="38" t="s">
        <v>11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</row>
    <row r="14" spans="1:22" ht="15.75">
      <c r="A14" s="62" t="s">
        <v>1</v>
      </c>
      <c r="B14" s="63" t="s">
        <v>8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</row>
    <row r="15" spans="1:22" ht="15.75">
      <c r="A15" s="62" t="s">
        <v>12</v>
      </c>
      <c r="B15" s="63" t="s">
        <v>5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</row>
    <row r="16" spans="1:22" ht="15.75">
      <c r="A16" s="37" t="s">
        <v>14</v>
      </c>
      <c r="B16" s="38" t="s">
        <v>6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</row>
    <row r="17" spans="1:22" ht="15.75">
      <c r="A17" s="37" t="s">
        <v>15</v>
      </c>
      <c r="B17" s="38" t="s">
        <v>7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</row>
    <row r="18" spans="1:22" ht="15.75">
      <c r="A18" s="37" t="s">
        <v>9</v>
      </c>
      <c r="B18" s="38" t="s">
        <v>11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</row>
    <row r="19" spans="1:22" ht="15.75">
      <c r="A19" s="62" t="s">
        <v>13</v>
      </c>
      <c r="B19" s="63" t="s">
        <v>56</v>
      </c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</row>
    <row r="20" spans="1:22" ht="15.75">
      <c r="A20" s="37" t="s">
        <v>16</v>
      </c>
      <c r="B20" s="38" t="s">
        <v>6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</row>
    <row r="21" spans="1:22" ht="15.75">
      <c r="A21" s="37" t="s">
        <v>17</v>
      </c>
      <c r="B21" s="64" t="s">
        <v>7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</row>
    <row r="22" spans="1:22" s="57" customFormat="1" ht="15.75">
      <c r="A22" s="37" t="s">
        <v>9</v>
      </c>
      <c r="B22" s="38" t="s">
        <v>11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</row>
    <row r="23" spans="1:22" ht="51" customHeight="1">
      <c r="A23" s="213" t="s">
        <v>86</v>
      </c>
      <c r="B23" s="213"/>
      <c r="C23" s="213"/>
      <c r="D23" s="213"/>
      <c r="E23" s="213"/>
      <c r="F23" s="213"/>
      <c r="G23" s="213"/>
      <c r="H23" s="213"/>
      <c r="I23" s="213"/>
      <c r="J23" s="57"/>
      <c r="K23" s="57"/>
      <c r="L23" s="57"/>
      <c r="M23" s="57"/>
      <c r="N23" s="57"/>
      <c r="O23" s="209" t="s">
        <v>94</v>
      </c>
      <c r="P23" s="209"/>
      <c r="Q23" s="209"/>
      <c r="R23" s="209"/>
      <c r="S23" s="209"/>
      <c r="T23" s="209"/>
      <c r="U23" s="209"/>
      <c r="V23" s="209"/>
    </row>
  </sheetData>
  <sheetProtection/>
  <mergeCells count="31">
    <mergeCell ref="T4:T7"/>
    <mergeCell ref="E3:F3"/>
    <mergeCell ref="A9:B9"/>
    <mergeCell ref="R2:V2"/>
    <mergeCell ref="D3:D7"/>
    <mergeCell ref="A1:E1"/>
    <mergeCell ref="F1:P1"/>
    <mergeCell ref="Q6:Q7"/>
    <mergeCell ref="Q1:V1"/>
    <mergeCell ref="K6:K7"/>
    <mergeCell ref="J5:J7"/>
    <mergeCell ref="L6:N6"/>
    <mergeCell ref="K5:Q5"/>
    <mergeCell ref="S4:S7"/>
    <mergeCell ref="V3:V7"/>
    <mergeCell ref="E4:E7"/>
    <mergeCell ref="P6:P7"/>
    <mergeCell ref="O6:O7"/>
    <mergeCell ref="I3:T3"/>
    <mergeCell ref="I4:I7"/>
    <mergeCell ref="F4:F7"/>
    <mergeCell ref="A23:I23"/>
    <mergeCell ref="O23:V23"/>
    <mergeCell ref="H3:H7"/>
    <mergeCell ref="A3:B7"/>
    <mergeCell ref="G3:G7"/>
    <mergeCell ref="R4:R7"/>
    <mergeCell ref="U3:U7"/>
    <mergeCell ref="A8:B8"/>
    <mergeCell ref="C3:C7"/>
    <mergeCell ref="J4:Q4"/>
  </mergeCells>
  <printOptions/>
  <pageMargins left="0.1968503937007874" right="0" top="0.1968503937007874" bottom="0" header="0.1968503937007874" footer="0.1968503937007874"/>
  <pageSetup horizontalDpi="600" verticalDpi="600" orientation="landscape" paperSize="9" scale="94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456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BA COMPUTER</cp:lastModifiedBy>
  <cp:lastPrinted>2020-12-01T04:05:58Z</cp:lastPrinted>
  <dcterms:created xsi:type="dcterms:W3CDTF">2004-03-07T02:36:29Z</dcterms:created>
  <dcterms:modified xsi:type="dcterms:W3CDTF">2020-12-02T02:29:11Z</dcterms:modified>
  <cp:category/>
  <cp:version/>
  <cp:contentType/>
  <cp:contentStatus/>
</cp:coreProperties>
</file>